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620" windowWidth="19320" windowHeight="15375" activeTab="0"/>
  </bookViews>
  <sheets>
    <sheet name="leeres Berechnungsblatt" sheetId="1" r:id="rId1"/>
    <sheet name="Beispiel" sheetId="2" r:id="rId2"/>
    <sheet name="Richtpreise 1-flügelige Fenster" sheetId="3" r:id="rId3"/>
    <sheet name="dito 2-flügelig" sheetId="4" r:id="rId4"/>
    <sheet name="dito 3-flügelig" sheetId="5" r:id="rId5"/>
  </sheets>
  <definedNames>
    <definedName name="_xlnm.Print_Area" localSheetId="4">'dito 3-flügelig'!$A$1:$BH$68</definedName>
    <definedName name="_xlnm.Print_Titles" localSheetId="4">'dito 3-flügelig'!$1:$3</definedName>
  </definedNames>
  <calcPr fullCalcOnLoad="1"/>
</workbook>
</file>

<file path=xl/sharedStrings.xml><?xml version="1.0" encoding="utf-8"?>
<sst xmlns="http://schemas.openxmlformats.org/spreadsheetml/2006/main" count="522" uniqueCount="111">
  <si>
    <t>h</t>
  </si>
  <si>
    <t>b</t>
  </si>
  <si>
    <t>Typ</t>
  </si>
  <si>
    <t>3-flüglig</t>
  </si>
  <si>
    <t>ja</t>
  </si>
  <si>
    <t>Beitragssatz</t>
  </si>
  <si>
    <t>nein</t>
  </si>
  <si>
    <t>1-flüglig</t>
  </si>
  <si>
    <t>Fläche</t>
  </si>
  <si>
    <t>Preis pro m2</t>
  </si>
  <si>
    <t>1-flüglig, Holzfenster, Schallschutzglas, Widerstandsklasse 2, Drehflügel, keine Sprossen</t>
  </si>
  <si>
    <t xml:space="preserve">Preis </t>
  </si>
  <si>
    <t>3-flüglig, Holzfenster, Schallschutzglas, Widerstandsklasse 2, Drehflügel, keine Sprossen</t>
  </si>
  <si>
    <t>Rolladenkasten</t>
  </si>
  <si>
    <t>vorhanden</t>
  </si>
  <si>
    <t>Zuschlag A</t>
  </si>
  <si>
    <t>Zuschlag A:</t>
  </si>
  <si>
    <t>Positionspreis</t>
  </si>
  <si>
    <t>Positionspreis:</t>
  </si>
  <si>
    <t>Kantonsbeitrag</t>
  </si>
  <si>
    <t>Gebäude:</t>
  </si>
  <si>
    <t>Mustergasse 37</t>
  </si>
  <si>
    <t>Bemessung Rückvergütung freiwilliger SSF-Einbau (pauschalisierter Beitrag)</t>
  </si>
  <si>
    <t>Pauschalisierter Gesamtbeitrag</t>
  </si>
  <si>
    <t>2-flüglig</t>
  </si>
  <si>
    <t>Ungefähre</t>
  </si>
  <si>
    <t>b [cm]</t>
  </si>
  <si>
    <t>h [cm]</t>
  </si>
  <si>
    <t>Berechnungsgrundlage: www.w4w.ch/offerte/offerteindex.htm (März 2004)</t>
  </si>
  <si>
    <t>Preisindex:</t>
  </si>
  <si>
    <t>Richtpreis [CHF]</t>
  </si>
  <si>
    <t>[CHF/Fenster]</t>
  </si>
  <si>
    <t xml:space="preserve"> [CHF]</t>
  </si>
  <si>
    <t>Pauschalbeitrag [CHF]</t>
  </si>
  <si>
    <t>Kosten Eigentümer [CHF]</t>
  </si>
  <si>
    <t>Gemeinde:</t>
  </si>
  <si>
    <t>Xyilofon</t>
  </si>
  <si>
    <t>Strasse:</t>
  </si>
  <si>
    <t>K13</t>
  </si>
  <si>
    <t>Abschnitt:</t>
  </si>
  <si>
    <t>Kreisel Bubikon bis Abzw. Musterdorf</t>
  </si>
  <si>
    <t>2-flüglig, Holzfenster, Schallschutzglas, Widerstandsklasse 2, Drehflügel, keine Sprossen</t>
  </si>
  <si>
    <t>zahl</t>
  </si>
  <si>
    <t>An-</t>
  </si>
  <si>
    <t>Nr.</t>
  </si>
  <si>
    <t>Pos.</t>
  </si>
  <si>
    <t>Vorhandene Fenster</t>
  </si>
  <si>
    <t>Art</t>
  </si>
  <si>
    <t>IV</t>
  </si>
  <si>
    <t>Dichtungen</t>
  </si>
  <si>
    <t>Holz</t>
  </si>
  <si>
    <t>4/12/4</t>
  </si>
  <si>
    <t>1-fach</t>
  </si>
  <si>
    <t>R'w [dB]</t>
  </si>
  <si>
    <t>R'w [dB]:</t>
  </si>
  <si>
    <t>Das Schalldämmvermögen ist bei Werten deutlich unter 35 dB nicht genau zu beziffern. Bei genügendem Schalldämmvermögen (R'w ≥ 35 dB) ist dies im Hinblick auf die Kostenrückerstattung jedoch wichtig zu deklarieren.</t>
  </si>
  <si>
    <t>Kostenprognose SSF-Pflichteinbau (für vif-interne Budgetierung)</t>
  </si>
  <si>
    <t>Kosten Kanton</t>
  </si>
  <si>
    <t>Zuschlag B</t>
  </si>
  <si>
    <t>Zuschlag B:</t>
  </si>
  <si>
    <t xml:space="preserve"> [-]</t>
  </si>
  <si>
    <t>Abzug C:</t>
  </si>
  <si>
    <t>Abzug C</t>
  </si>
  <si>
    <t>Fensterpreis * Anzahl Fenster mit gleicher Positionsnummer</t>
  </si>
  <si>
    <t>Minderpreis, sofern Fensterersatz vor 1.1.1985 (seinerzeitige Kosten nicht anrechenbar) und heutige Sanierung z.B. mit Glasersatz möglich</t>
  </si>
  <si>
    <t>Länge [m']</t>
  </si>
  <si>
    <t>RK:</t>
  </si>
  <si>
    <t>inkl. RK [CHF]</t>
  </si>
  <si>
    <t>Fensterpreis</t>
  </si>
  <si>
    <t>Version:</t>
  </si>
  <si>
    <t>Preis</t>
  </si>
  <si>
    <t>Fensterkosten:</t>
  </si>
  <si>
    <t>RK-Kosten:</t>
  </si>
  <si>
    <t>Event. Minderpreis, z.B. Fensterersatz vor 1985 (seinerzeitige Kosten nicht anrechenbar) und Sanierung z.B. mit Glasersatz möglich</t>
  </si>
  <si>
    <t>Gesamtkosten Kanton (gerundet auf 100.00 CHF)</t>
  </si>
  <si>
    <t>Basispreis:</t>
  </si>
  <si>
    <t>Basispreis</t>
  </si>
  <si>
    <t>Holzfenster mit IV 10/16/4, zwei umlaufenden Dichtungen, einem Dreh-/Kippflügel pro Raum, wärme-/schallgedämmter Rahmenverbreiterung (inkl. Demontage, Entsorgung, Montage, Anpassungen, Maler, Storen-/Rolladenanpassungen, Reinigung, MWSt)</t>
  </si>
  <si>
    <t xml:space="preserve">Zuschlag für Denkmalpflege, etc. </t>
  </si>
  <si>
    <t>Holzfenster (ohne Sprossen, etc.) mit IV 10/16/4, rechteckiger Geometrie, eine umlaufende Dichtung, wärme-/schallgedämmter Rahmenverbreiterung (inkl. Demontage, Entsorgung, Montage, Anpassungen, Maler, Storen-/Rolladenanpassungen, Reinigung, MWSt)</t>
  </si>
  <si>
    <t>Planung und Bauleitung (max. 10%)</t>
  </si>
  <si>
    <t>Die effektiven Kosten können je nach Fenstertyp und Einbaukonditionen abweichen. Vom Kanton wird in jedem Fall nur der Pauschalbeitrag vergütet !</t>
  </si>
  <si>
    <t>- davon Kosten für Pflichteinbau</t>
  </si>
  <si>
    <t>Preis [CHF]</t>
  </si>
  <si>
    <t>(inkl. MWSt)</t>
  </si>
  <si>
    <t>Preisindex</t>
  </si>
  <si>
    <t>Rolladenkasten (RK)</t>
  </si>
  <si>
    <t>Basispreis [Fr./m']:</t>
  </si>
  <si>
    <t>inkl. Storenmonteur (Berechung: b*Basispreis)</t>
  </si>
  <si>
    <t>(maximal)</t>
  </si>
  <si>
    <t>Beitrag inkl. RK [CHF] bei 100%</t>
  </si>
  <si>
    <t>(berechnet)</t>
  </si>
  <si>
    <t>berechnet / maximal: Der maximale Beitrag pro Fenster ist auf Fr. 2'000.- begrenzt</t>
  </si>
  <si>
    <t>Beitrag (maximal) * Anzahl Fenster mit gleicher Positionsnummer</t>
  </si>
  <si>
    <t>&lt; 35</t>
  </si>
  <si>
    <t>Aktualisierung: 15.9.04 Sch</t>
  </si>
  <si>
    <t>Beilage xx</t>
  </si>
  <si>
    <t>Massgebend sind 3 Offerten bzw. Belege</t>
  </si>
  <si>
    <t>ca. Kosten [CHF]</t>
  </si>
  <si>
    <t>Voraussichtlicher Gesamtbetrag</t>
  </si>
  <si>
    <t>- davon Kosten für freiwilligen Einbau (Pauschale)</t>
  </si>
  <si>
    <t>Planung und Bauleitung (10%)</t>
  </si>
  <si>
    <t>Index:</t>
  </si>
  <si>
    <t>RRE 712 3.6.03</t>
  </si>
  <si>
    <t>Entspricht dem Preisindex zum Zeitpunkt der Genehmigung des neuen Kostentragungsmodells (bleibt für alle LSP fixiert)</t>
  </si>
  <si>
    <t>Wird pro LSP für alle darin enthaltenen Gebäude festgelegt und bleibt für das jeweilige LSP fixiert</t>
  </si>
  <si>
    <t>Index</t>
  </si>
  <si>
    <t>Mauerlicht aussen</t>
  </si>
  <si>
    <t>V2.6</t>
  </si>
  <si>
    <t>Gesamtkosten Kanton (gerundet)</t>
  </si>
  <si>
    <t>V2.6a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</si>
</sst>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#,##0_ ;\-#,##0\ "/>
    <numFmt numFmtId="172" formatCode="\Ch\F"/>
    <numFmt numFmtId="173" formatCode="&quot;CHF  &quot;#,##0_ "/>
    <numFmt numFmtId="174" formatCode="#,##0_ &quot;CHF&quot;\ "/>
    <numFmt numFmtId="175" formatCode="&quot;Fr. &quot;0&quot;.- pro m'&quot;"/>
    <numFmt numFmtId="176" formatCode="&quot;Fr. &quot;0&quot;.- pro SSF'&quot;"/>
    <numFmt numFmtId="177" formatCode="#,##0&quot;.- Fr./SSF'&quot;"/>
    <numFmt numFmtId="178" formatCode="#,##0&quot;.- Fr./m'&quot;"/>
    <numFmt numFmtId="179" formatCode="#,##0&quot;.- Fr./SSF&quot;"/>
    <numFmt numFmtId="180" formatCode="#,##0.0"/>
    <numFmt numFmtId="181" formatCode="#,##0.00&quot; m&quot;"/>
    <numFmt numFmtId="182" formatCode="&quot;CHF &quot;0&quot;.- pro m'&quot;"/>
    <numFmt numFmtId="183" formatCode="&quot;CHF &quot;0&quot;.- pro m (inkl. MWSt)'&quot;"/>
    <numFmt numFmtId="184" formatCode="&quot;ca. &quot;#,##0"/>
    <numFmt numFmtId="185" formatCode="&quot;ca. &quot;#,##0_ &quot;CHF&quot;\ 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0"/>
      <color indexed="9"/>
      <name val="Arial"/>
      <family val="2"/>
    </font>
    <font>
      <sz val="30"/>
      <color indexed="9"/>
      <name val="Arial"/>
      <family val="2"/>
    </font>
    <font>
      <sz val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 horizontal="centerContinuous"/>
    </xf>
    <xf numFmtId="1" fontId="0" fillId="33" borderId="17" xfId="0" applyNumberFormat="1" applyFill="1" applyBorder="1" applyAlignment="1">
      <alignment horizontal="centerContinuous"/>
    </xf>
    <xf numFmtId="1" fontId="0" fillId="33" borderId="14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Continuous"/>
    </xf>
    <xf numFmtId="0" fontId="0" fillId="35" borderId="14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2" fontId="0" fillId="36" borderId="15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7" borderId="14" xfId="0" applyFill="1" applyBorder="1" applyAlignment="1">
      <alignment horizontal="centerContinuous"/>
    </xf>
    <xf numFmtId="0" fontId="0" fillId="37" borderId="19" xfId="0" applyFill="1" applyBorder="1" applyAlignment="1">
      <alignment horizontal="center"/>
    </xf>
    <xf numFmtId="0" fontId="0" fillId="37" borderId="0" xfId="0" applyFill="1" applyAlignment="1">
      <alignment/>
    </xf>
    <xf numFmtId="0" fontId="2" fillId="0" borderId="0" xfId="0" applyFont="1" applyBorder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 horizontal="right"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171" fontId="4" fillId="0" borderId="0" xfId="48" applyNumberFormat="1" applyFont="1" applyAlignment="1">
      <alignment/>
    </xf>
    <xf numFmtId="3" fontId="4" fillId="0" borderId="0" xfId="0" applyNumberFormat="1" applyFont="1" applyAlignment="1">
      <alignment/>
    </xf>
    <xf numFmtId="2" fontId="0" fillId="38" borderId="14" xfId="0" applyNumberFormat="1" applyFill="1" applyBorder="1" applyAlignment="1">
      <alignment horizontal="center"/>
    </xf>
    <xf numFmtId="2" fontId="0" fillId="38" borderId="15" xfId="0" applyNumberFormat="1" applyFill="1" applyBorder="1" applyAlignment="1">
      <alignment horizontal="center"/>
    </xf>
    <xf numFmtId="2" fontId="0" fillId="38" borderId="0" xfId="0" applyNumberFormat="1" applyFill="1" applyAlignment="1">
      <alignment horizontal="left"/>
    </xf>
    <xf numFmtId="2" fontId="0" fillId="38" borderId="0" xfId="0" applyNumberFormat="1" applyFill="1" applyAlignment="1">
      <alignment horizontal="center"/>
    </xf>
    <xf numFmtId="174" fontId="1" fillId="33" borderId="10" xfId="0" applyNumberFormat="1" applyFont="1" applyFill="1" applyBorder="1" applyAlignment="1">
      <alignment/>
    </xf>
    <xf numFmtId="174" fontId="1" fillId="37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36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5" borderId="10" xfId="0" applyNumberFormat="1" applyFill="1" applyBorder="1" applyAlignment="1">
      <alignment/>
    </xf>
    <xf numFmtId="9" fontId="2" fillId="0" borderId="0" xfId="51" applyNumberFormat="1" applyFont="1" applyBorder="1" applyAlignment="1">
      <alignment/>
    </xf>
    <xf numFmtId="1" fontId="2" fillId="33" borderId="12" xfId="0" applyNumberFormat="1" applyFont="1" applyFill="1" applyBorder="1" applyAlignment="1">
      <alignment/>
    </xf>
    <xf numFmtId="14" fontId="0" fillId="0" borderId="10" xfId="0" applyNumberFormat="1" applyBorder="1" applyAlignment="1" quotePrefix="1">
      <alignment horizontal="center"/>
    </xf>
    <xf numFmtId="0" fontId="0" fillId="39" borderId="0" xfId="0" applyFill="1" applyAlignment="1">
      <alignment horizontal="center"/>
    </xf>
    <xf numFmtId="0" fontId="0" fillId="39" borderId="14" xfId="0" applyFill="1" applyBorder="1" applyAlignment="1">
      <alignment horizontal="centerContinuous"/>
    </xf>
    <xf numFmtId="0" fontId="0" fillId="39" borderId="10" xfId="0" applyFill="1" applyBorder="1" applyAlignment="1">
      <alignment horizontal="center"/>
    </xf>
    <xf numFmtId="0" fontId="0" fillId="39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1" fontId="0" fillId="33" borderId="11" xfId="0" applyNumberFormat="1" applyFill="1" applyBorder="1" applyAlignment="1">
      <alignment horizontal="centerContinuous"/>
    </xf>
    <xf numFmtId="4" fontId="2" fillId="0" borderId="0" xfId="0" applyNumberFormat="1" applyFont="1" applyBorder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14" xfId="0" applyFill="1" applyBorder="1" applyAlignment="1">
      <alignment horizontal="centerContinuous"/>
    </xf>
    <xf numFmtId="0" fontId="0" fillId="40" borderId="19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6" fillId="41" borderId="0" xfId="0" applyFont="1" applyFill="1" applyAlignment="1">
      <alignment horizontal="centerContinuous"/>
    </xf>
    <xf numFmtId="0" fontId="7" fillId="41" borderId="0" xfId="0" applyFont="1" applyFill="1" applyAlignment="1">
      <alignment horizontal="centerContinuous"/>
    </xf>
    <xf numFmtId="2" fontId="7" fillId="41" borderId="0" xfId="0" applyNumberFormat="1" applyFont="1" applyFill="1" applyAlignment="1">
      <alignment horizontal="centerContinuous"/>
    </xf>
    <xf numFmtId="1" fontId="7" fillId="41" borderId="0" xfId="0" applyNumberFormat="1" applyFont="1" applyFill="1" applyAlignment="1">
      <alignment horizontal="centerContinuous"/>
    </xf>
    <xf numFmtId="0" fontId="8" fillId="0" borderId="0" xfId="0" applyFont="1" applyAlignment="1">
      <alignment/>
    </xf>
    <xf numFmtId="0" fontId="4" fillId="35" borderId="0" xfId="0" applyFont="1" applyFill="1" applyAlignment="1">
      <alignment/>
    </xf>
    <xf numFmtId="0" fontId="0" fillId="35" borderId="14" xfId="0" applyFill="1" applyBorder="1" applyAlignment="1">
      <alignment horizontal="centerContinuous"/>
    </xf>
    <xf numFmtId="0" fontId="0" fillId="35" borderId="19" xfId="0" applyFill="1" applyBorder="1" applyAlignment="1">
      <alignment horizontal="center"/>
    </xf>
    <xf numFmtId="0" fontId="0" fillId="33" borderId="11" xfId="0" applyFill="1" applyBorder="1" applyAlignment="1">
      <alignment horizontal="centerContinuous"/>
    </xf>
    <xf numFmtId="0" fontId="0" fillId="33" borderId="21" xfId="0" applyFill="1" applyBorder="1" applyAlignment="1">
      <alignment horizontal="centerContinuous"/>
    </xf>
    <xf numFmtId="0" fontId="0" fillId="33" borderId="19" xfId="0" applyFill="1" applyBorder="1" applyAlignment="1">
      <alignment horizontal="center"/>
    </xf>
    <xf numFmtId="179" fontId="2" fillId="33" borderId="12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7" fillId="41" borderId="0" xfId="0" applyFont="1" applyFill="1" applyAlignment="1">
      <alignment horizontal="right"/>
    </xf>
    <xf numFmtId="0" fontId="0" fillId="42" borderId="0" xfId="0" applyFont="1" applyFill="1" applyAlignment="1">
      <alignment/>
    </xf>
    <xf numFmtId="0" fontId="1" fillId="42" borderId="0" xfId="0" applyFont="1" applyFill="1" applyAlignment="1">
      <alignment/>
    </xf>
    <xf numFmtId="0" fontId="0" fillId="42" borderId="0" xfId="0" applyFill="1" applyAlignment="1">
      <alignment/>
    </xf>
    <xf numFmtId="2" fontId="4" fillId="35" borderId="0" xfId="0" applyNumberFormat="1" applyFont="1" applyFill="1" applyAlignment="1">
      <alignment horizontal="left"/>
    </xf>
    <xf numFmtId="2" fontId="4" fillId="36" borderId="0" xfId="0" applyNumberFormat="1" applyFont="1" applyFill="1" applyAlignment="1">
      <alignment horizontal="left"/>
    </xf>
    <xf numFmtId="1" fontId="0" fillId="36" borderId="0" xfId="0" applyNumberFormat="1" applyFill="1" applyAlignment="1">
      <alignment/>
    </xf>
    <xf numFmtId="0" fontId="4" fillId="36" borderId="0" xfId="0" applyFont="1" applyFill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1" fontId="0" fillId="38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4" fillId="36" borderId="0" xfId="0" applyFont="1" applyFill="1" applyAlignment="1">
      <alignment horizontal="left"/>
    </xf>
    <xf numFmtId="0" fontId="4" fillId="40" borderId="0" xfId="0" applyFont="1" applyFill="1" applyAlignment="1">
      <alignment/>
    </xf>
    <xf numFmtId="1" fontId="0" fillId="40" borderId="0" xfId="0" applyNumberFormat="1" applyFill="1" applyAlignment="1">
      <alignment/>
    </xf>
    <xf numFmtId="0" fontId="4" fillId="39" borderId="0" xfId="0" applyFont="1" applyFill="1" applyAlignment="1">
      <alignment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" fontId="0" fillId="39" borderId="0" xfId="0" applyNumberFormat="1" applyFill="1" applyAlignment="1">
      <alignment/>
    </xf>
    <xf numFmtId="175" fontId="4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6" fillId="41" borderId="0" xfId="0" applyFont="1" applyFill="1" applyAlignment="1">
      <alignment horizontal="lef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17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 quotePrefix="1">
      <alignment/>
    </xf>
    <xf numFmtId="0" fontId="2" fillId="33" borderId="23" xfId="0" applyFont="1" applyFill="1" applyBorder="1" applyAlignment="1" quotePrefix="1">
      <alignment/>
    </xf>
    <xf numFmtId="2" fontId="0" fillId="0" borderId="1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 horizontal="center"/>
    </xf>
    <xf numFmtId="178" fontId="0" fillId="33" borderId="12" xfId="0" applyNumberFormat="1" applyFont="1" applyFill="1" applyBorder="1" applyAlignment="1">
      <alignment horizontal="left"/>
    </xf>
    <xf numFmtId="179" fontId="0" fillId="33" borderId="12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right"/>
    </xf>
    <xf numFmtId="9" fontId="3" fillId="37" borderId="2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184" fontId="0" fillId="0" borderId="10" xfId="0" applyNumberFormat="1" applyBorder="1" applyAlignment="1">
      <alignment/>
    </xf>
    <xf numFmtId="185" fontId="1" fillId="33" borderId="10" xfId="0" applyNumberFormat="1" applyFont="1" applyFill="1" applyBorder="1" applyAlignment="1">
      <alignment/>
    </xf>
    <xf numFmtId="185" fontId="2" fillId="33" borderId="10" xfId="0" applyNumberFormat="1" applyFont="1" applyFill="1" applyBorder="1" applyAlignment="1">
      <alignment/>
    </xf>
    <xf numFmtId="2" fontId="0" fillId="43" borderId="0" xfId="0" applyNumberFormat="1" applyFill="1" applyAlignment="1">
      <alignment horizontal="left"/>
    </xf>
    <xf numFmtId="2" fontId="0" fillId="43" borderId="0" xfId="0" applyNumberFormat="1" applyFill="1" applyAlignment="1">
      <alignment horizontal="center"/>
    </xf>
    <xf numFmtId="2" fontId="0" fillId="43" borderId="14" xfId="0" applyNumberFormat="1" applyFill="1" applyBorder="1" applyAlignment="1">
      <alignment horizontal="center"/>
    </xf>
    <xf numFmtId="2" fontId="0" fillId="43" borderId="15" xfId="0" applyNumberFormat="1" applyFill="1" applyBorder="1" applyAlignment="1">
      <alignment horizontal="center"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1" fontId="0" fillId="43" borderId="0" xfId="0" applyNumberFormat="1" applyFill="1" applyAlignment="1">
      <alignment/>
    </xf>
    <xf numFmtId="179" fontId="0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" width="6.00390625" style="0" customWidth="1"/>
    <col min="2" max="2" width="5.421875" style="0" customWidth="1"/>
    <col min="3" max="4" width="8.8515625" style="0" customWidth="1"/>
    <col min="5" max="5" width="8.140625" style="2" customWidth="1"/>
    <col min="6" max="9" width="10.28125" style="2" customWidth="1"/>
    <col min="10" max="10" width="12.57421875" style="0" customWidth="1"/>
    <col min="11" max="11" width="9.57421875" style="2" customWidth="1"/>
    <col min="12" max="12" width="8.57421875" style="2" customWidth="1"/>
    <col min="13" max="13" width="15.140625" style="0" customWidth="1"/>
    <col min="14" max="15" width="12.421875" style="3" customWidth="1"/>
    <col min="16" max="17" width="12.421875" style="0" customWidth="1"/>
    <col min="18" max="18" width="15.421875" style="0" customWidth="1"/>
    <col min="19" max="19" width="16.8515625" style="0" customWidth="1"/>
    <col min="20" max="20" width="12.421875" style="0" customWidth="1"/>
    <col min="21" max="21" width="27.7109375" style="1" customWidth="1"/>
    <col min="22" max="22" width="27.7109375" style="0" customWidth="1"/>
    <col min="23" max="24" width="11.00390625" style="0" customWidth="1"/>
  </cols>
  <sheetData>
    <row r="1" spans="1:22" s="85" customFormat="1" ht="30" customHeight="1">
      <c r="A1" s="118" t="s">
        <v>56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3"/>
      <c r="P1" s="82"/>
      <c r="Q1" s="82"/>
      <c r="R1" s="82"/>
      <c r="S1" s="82"/>
      <c r="T1" s="82"/>
      <c r="U1" s="84"/>
      <c r="V1" s="82" t="s">
        <v>96</v>
      </c>
    </row>
    <row r="2" spans="1:15" ht="15.75">
      <c r="A2" s="10"/>
      <c r="B2" s="10"/>
      <c r="O2"/>
    </row>
    <row r="3" spans="1:22" ht="12.75">
      <c r="A3" t="s">
        <v>35</v>
      </c>
      <c r="I3" s="70" t="s">
        <v>54</v>
      </c>
      <c r="J3" s="109" t="s">
        <v>55</v>
      </c>
      <c r="K3" s="67"/>
      <c r="L3" s="67"/>
      <c r="M3" s="110"/>
      <c r="N3" s="111"/>
      <c r="O3" s="110"/>
      <c r="P3" s="110"/>
      <c r="Q3" s="110"/>
      <c r="R3" s="110"/>
      <c r="S3" s="110"/>
      <c r="T3" s="110"/>
      <c r="U3" s="112"/>
      <c r="V3" s="112"/>
    </row>
    <row r="4" spans="1:22" ht="12.75">
      <c r="A4" t="s">
        <v>37</v>
      </c>
      <c r="I4" s="67"/>
      <c r="J4" s="56" t="s">
        <v>71</v>
      </c>
      <c r="K4" s="106" t="s">
        <v>77</v>
      </c>
      <c r="L4" s="106"/>
      <c r="M4" s="34"/>
      <c r="N4" s="32"/>
      <c r="O4" s="34"/>
      <c r="P4" s="34"/>
      <c r="Q4" s="34"/>
      <c r="R4" s="34"/>
      <c r="S4" s="34"/>
      <c r="T4" s="34"/>
      <c r="U4" s="100"/>
      <c r="V4" s="100"/>
    </row>
    <row r="5" spans="1:22" ht="12.75">
      <c r="A5" t="s">
        <v>39</v>
      </c>
      <c r="I5" s="67"/>
      <c r="J5" s="34"/>
      <c r="M5" s="35" t="s">
        <v>72</v>
      </c>
      <c r="N5" s="113">
        <v>250</v>
      </c>
      <c r="O5" s="130" t="s">
        <v>84</v>
      </c>
      <c r="P5" s="35"/>
      <c r="Q5" s="35"/>
      <c r="R5" s="35"/>
      <c r="S5" s="35"/>
      <c r="T5" s="35"/>
      <c r="U5" s="105"/>
      <c r="V5" s="105"/>
    </row>
    <row r="6" spans="1:22" ht="15.75">
      <c r="A6" s="10" t="s">
        <v>20</v>
      </c>
      <c r="B6" s="55"/>
      <c r="C6" s="55"/>
      <c r="I6" s="67"/>
      <c r="J6" s="34"/>
      <c r="M6" s="35"/>
      <c r="N6" s="32" t="s">
        <v>16</v>
      </c>
      <c r="O6" s="99" t="s">
        <v>80</v>
      </c>
      <c r="P6" s="34"/>
      <c r="Q6" s="34"/>
      <c r="R6" s="34"/>
      <c r="S6" s="34"/>
      <c r="T6" s="34"/>
      <c r="U6" s="100"/>
      <c r="V6" s="100"/>
    </row>
    <row r="7" spans="9:22" ht="12.75">
      <c r="I7" s="67"/>
      <c r="J7" s="34"/>
      <c r="M7" s="35"/>
      <c r="N7" s="32"/>
      <c r="O7" s="75" t="s">
        <v>59</v>
      </c>
      <c r="P7" s="107" t="s">
        <v>78</v>
      </c>
      <c r="Q7" s="75"/>
      <c r="R7" s="75"/>
      <c r="S7" s="75"/>
      <c r="T7" s="75"/>
      <c r="U7" s="108"/>
      <c r="V7" s="108"/>
    </row>
    <row r="8" spans="1:22" ht="15.75">
      <c r="A8" s="95" t="s">
        <v>69</v>
      </c>
      <c r="B8" s="96"/>
      <c r="C8" s="97" t="s">
        <v>110</v>
      </c>
      <c r="I8" s="67"/>
      <c r="J8" s="34"/>
      <c r="M8" s="35"/>
      <c r="N8" s="32"/>
      <c r="O8" s="75"/>
      <c r="P8" s="35" t="s">
        <v>61</v>
      </c>
      <c r="Q8" s="130" t="s">
        <v>73</v>
      </c>
      <c r="R8" s="35"/>
      <c r="S8" s="35"/>
      <c r="T8" s="35"/>
      <c r="U8" s="105"/>
      <c r="V8" s="105"/>
    </row>
    <row r="9" spans="1:22" ht="15.75">
      <c r="A9" s="10"/>
      <c r="B9" s="10"/>
      <c r="I9" s="67"/>
      <c r="J9" s="34"/>
      <c r="M9" s="35"/>
      <c r="N9" s="32"/>
      <c r="O9" s="75"/>
      <c r="P9" s="35"/>
      <c r="Q9" s="51" t="s">
        <v>29</v>
      </c>
      <c r="R9" s="102" t="s">
        <v>105</v>
      </c>
      <c r="S9" s="103"/>
      <c r="T9" s="103"/>
      <c r="U9" s="104"/>
      <c r="V9" s="104"/>
    </row>
    <row r="10" spans="1:22" ht="15.75">
      <c r="A10" s="10"/>
      <c r="B10" s="10"/>
      <c r="I10" s="67"/>
      <c r="J10" s="34"/>
      <c r="M10" s="35"/>
      <c r="N10" s="32"/>
      <c r="O10" s="75"/>
      <c r="P10" s="35"/>
      <c r="Q10" s="52"/>
      <c r="R10" s="60"/>
      <c r="S10" s="34" t="s">
        <v>18</v>
      </c>
      <c r="T10" s="101" t="s">
        <v>63</v>
      </c>
      <c r="U10" s="100"/>
      <c r="V10" s="100"/>
    </row>
    <row r="11" spans="9:19" s="2" customFormat="1" ht="12.75">
      <c r="I11" s="67"/>
      <c r="J11" s="36"/>
      <c r="M11" s="37"/>
      <c r="N11" s="32"/>
      <c r="O11" s="76"/>
      <c r="P11" s="37"/>
      <c r="Q11" s="52"/>
      <c r="R11" s="71"/>
      <c r="S11" s="36"/>
    </row>
    <row r="12" spans="1:26" s="2" customFormat="1" ht="12.75">
      <c r="A12" s="16" t="s">
        <v>45</v>
      </c>
      <c r="B12" s="25" t="s">
        <v>43</v>
      </c>
      <c r="C12" s="26" t="s">
        <v>26</v>
      </c>
      <c r="D12" s="26" t="s">
        <v>27</v>
      </c>
      <c r="E12" s="25" t="s">
        <v>2</v>
      </c>
      <c r="F12" s="68" t="s">
        <v>46</v>
      </c>
      <c r="G12" s="68"/>
      <c r="H12" s="68"/>
      <c r="I12" s="68"/>
      <c r="J12" s="26" t="s">
        <v>70</v>
      </c>
      <c r="K12" s="22" t="s">
        <v>86</v>
      </c>
      <c r="L12" s="22"/>
      <c r="M12" s="22"/>
      <c r="N12" s="28" t="s">
        <v>15</v>
      </c>
      <c r="O12" s="77" t="s">
        <v>58</v>
      </c>
      <c r="P12" s="87" t="s">
        <v>61</v>
      </c>
      <c r="Q12" s="49" t="s">
        <v>85</v>
      </c>
      <c r="R12" s="16" t="s">
        <v>68</v>
      </c>
      <c r="S12" s="25" t="s">
        <v>17</v>
      </c>
      <c r="T12" s="73" t="s">
        <v>57</v>
      </c>
      <c r="U12" s="20"/>
      <c r="V12" s="13"/>
      <c r="Y12" s="152"/>
      <c r="Z12" s="152"/>
    </row>
    <row r="13" spans="1:22" s="38" customFormat="1" ht="12.75">
      <c r="A13" s="17" t="s">
        <v>44</v>
      </c>
      <c r="B13" s="27" t="s">
        <v>42</v>
      </c>
      <c r="C13" s="150" t="s">
        <v>107</v>
      </c>
      <c r="D13" s="151"/>
      <c r="E13" s="27"/>
      <c r="F13" s="69" t="s">
        <v>47</v>
      </c>
      <c r="G13" s="69" t="s">
        <v>48</v>
      </c>
      <c r="H13" s="69" t="s">
        <v>49</v>
      </c>
      <c r="I13" s="69" t="s">
        <v>53</v>
      </c>
      <c r="J13" s="25" t="s">
        <v>31</v>
      </c>
      <c r="K13" s="23" t="s">
        <v>14</v>
      </c>
      <c r="L13" s="24" t="s">
        <v>65</v>
      </c>
      <c r="M13" s="24" t="s">
        <v>83</v>
      </c>
      <c r="N13" s="29" t="s">
        <v>60</v>
      </c>
      <c r="O13" s="78" t="s">
        <v>60</v>
      </c>
      <c r="P13" s="88" t="s">
        <v>60</v>
      </c>
      <c r="Q13" s="50" t="s">
        <v>60</v>
      </c>
      <c r="R13" s="91" t="s">
        <v>67</v>
      </c>
      <c r="S13" s="27" t="s">
        <v>32</v>
      </c>
      <c r="T13" s="16" t="s">
        <v>5</v>
      </c>
      <c r="U13" s="21" t="s">
        <v>98</v>
      </c>
      <c r="V13" s="13"/>
    </row>
    <row r="14" spans="1:22" s="9" customFormat="1" ht="18" customHeight="1">
      <c r="A14" s="18"/>
      <c r="B14" s="14"/>
      <c r="C14" s="14"/>
      <c r="D14" s="14"/>
      <c r="E14" s="4"/>
      <c r="F14" s="4"/>
      <c r="G14" s="66"/>
      <c r="H14" s="4"/>
      <c r="I14" s="4"/>
      <c r="J14" s="62"/>
      <c r="K14" s="30"/>
      <c r="L14" s="93">
        <f>IF(K14="ja",C14/100,"")</f>
      </c>
      <c r="M14" s="63">
        <f aca="true" t="shared" si="0" ref="M14:M35">IF(K14="ja",$N$5*C14/100,0)</f>
        <v>0</v>
      </c>
      <c r="N14" s="6">
        <v>1.1</v>
      </c>
      <c r="O14" s="6">
        <v>1</v>
      </c>
      <c r="P14" s="6">
        <v>1</v>
      </c>
      <c r="Q14" s="6">
        <v>1</v>
      </c>
      <c r="R14" s="80">
        <f aca="true" t="shared" si="1" ref="R14:R35">(J14+M14)*N14*O14*P14*Q14</f>
        <v>0</v>
      </c>
      <c r="S14" s="15">
        <f aca="true" t="shared" si="2" ref="S14:S35">R14*B14</f>
        <v>0</v>
      </c>
      <c r="T14" s="31">
        <v>1</v>
      </c>
      <c r="U14" s="138">
        <f aca="true" t="shared" si="3" ref="U14:U35">S14*T14</f>
        <v>0</v>
      </c>
      <c r="V14" s="13"/>
    </row>
    <row r="15" spans="1:22" s="9" customFormat="1" ht="18" customHeight="1">
      <c r="A15" s="18"/>
      <c r="B15" s="14"/>
      <c r="C15" s="14"/>
      <c r="D15" s="14"/>
      <c r="E15" s="4"/>
      <c r="F15" s="4"/>
      <c r="G15" s="66"/>
      <c r="H15" s="4"/>
      <c r="I15" s="4"/>
      <c r="J15" s="62"/>
      <c r="K15" s="30"/>
      <c r="L15" s="93">
        <f>IF(K15="ja",C15/100,"")</f>
      </c>
      <c r="M15" s="63">
        <f t="shared" si="0"/>
        <v>0</v>
      </c>
      <c r="N15" s="6">
        <v>1.1</v>
      </c>
      <c r="O15" s="6">
        <v>1</v>
      </c>
      <c r="P15" s="6">
        <v>1</v>
      </c>
      <c r="Q15" s="6">
        <v>1</v>
      </c>
      <c r="R15" s="80">
        <f t="shared" si="1"/>
        <v>0</v>
      </c>
      <c r="S15" s="15">
        <f t="shared" si="2"/>
        <v>0</v>
      </c>
      <c r="T15" s="31">
        <v>1</v>
      </c>
      <c r="U15" s="138">
        <f t="shared" si="3"/>
        <v>0</v>
      </c>
      <c r="V15"/>
    </row>
    <row r="16" spans="1:22" s="9" customFormat="1" ht="18" customHeight="1">
      <c r="A16" s="18"/>
      <c r="B16" s="14"/>
      <c r="C16" s="14"/>
      <c r="D16" s="14"/>
      <c r="E16" s="4"/>
      <c r="F16" s="4"/>
      <c r="G16" s="66"/>
      <c r="H16" s="4"/>
      <c r="I16" s="4"/>
      <c r="J16" s="62"/>
      <c r="K16" s="30"/>
      <c r="L16" s="93">
        <f>IF(K16="ja",C16/100,"")</f>
      </c>
      <c r="M16" s="63">
        <f t="shared" si="0"/>
        <v>0</v>
      </c>
      <c r="N16" s="6">
        <v>1.1</v>
      </c>
      <c r="O16" s="6">
        <v>1</v>
      </c>
      <c r="P16" s="6">
        <v>1</v>
      </c>
      <c r="Q16" s="6">
        <v>1</v>
      </c>
      <c r="R16" s="80">
        <f t="shared" si="1"/>
        <v>0</v>
      </c>
      <c r="S16" s="15">
        <f t="shared" si="2"/>
        <v>0</v>
      </c>
      <c r="T16" s="31">
        <v>1</v>
      </c>
      <c r="U16" s="138">
        <f t="shared" si="3"/>
        <v>0</v>
      </c>
      <c r="V16"/>
    </row>
    <row r="17" spans="1:22" s="9" customFormat="1" ht="18" customHeight="1">
      <c r="A17" s="18"/>
      <c r="B17" s="14"/>
      <c r="C17" s="14"/>
      <c r="D17" s="14"/>
      <c r="E17" s="4"/>
      <c r="F17" s="4"/>
      <c r="G17" s="4"/>
      <c r="H17" s="4"/>
      <c r="I17" s="4"/>
      <c r="J17" s="62"/>
      <c r="K17" s="30"/>
      <c r="L17" s="30"/>
      <c r="M17" s="63">
        <f t="shared" si="0"/>
        <v>0</v>
      </c>
      <c r="N17" s="6">
        <v>1.1</v>
      </c>
      <c r="O17" s="6">
        <v>1</v>
      </c>
      <c r="P17" s="6">
        <v>1</v>
      </c>
      <c r="Q17" s="6">
        <v>1</v>
      </c>
      <c r="R17" s="80">
        <f t="shared" si="1"/>
        <v>0</v>
      </c>
      <c r="S17" s="15">
        <f t="shared" si="2"/>
        <v>0</v>
      </c>
      <c r="T17" s="31">
        <v>1</v>
      </c>
      <c r="U17" s="138">
        <f t="shared" si="3"/>
        <v>0</v>
      </c>
      <c r="V17"/>
    </row>
    <row r="18" spans="1:22" s="9" customFormat="1" ht="18" customHeight="1">
      <c r="A18" s="18"/>
      <c r="B18" s="14"/>
      <c r="C18" s="14"/>
      <c r="D18" s="14"/>
      <c r="E18" s="4"/>
      <c r="F18" s="4"/>
      <c r="G18" s="4"/>
      <c r="H18" s="4"/>
      <c r="I18" s="4"/>
      <c r="J18" s="62"/>
      <c r="K18" s="30"/>
      <c r="L18" s="30"/>
      <c r="M18" s="63">
        <f t="shared" si="0"/>
        <v>0</v>
      </c>
      <c r="N18" s="6">
        <v>1.1</v>
      </c>
      <c r="O18" s="6">
        <v>1</v>
      </c>
      <c r="P18" s="6">
        <v>1</v>
      </c>
      <c r="Q18" s="6">
        <v>1</v>
      </c>
      <c r="R18" s="80">
        <f t="shared" si="1"/>
        <v>0</v>
      </c>
      <c r="S18" s="15">
        <f t="shared" si="2"/>
        <v>0</v>
      </c>
      <c r="T18" s="31">
        <v>1</v>
      </c>
      <c r="U18" s="138">
        <f t="shared" si="3"/>
        <v>0</v>
      </c>
      <c r="V18"/>
    </row>
    <row r="19" spans="1:22" s="9" customFormat="1" ht="18" customHeight="1">
      <c r="A19" s="18"/>
      <c r="B19" s="14"/>
      <c r="C19" s="14"/>
      <c r="D19" s="14"/>
      <c r="E19" s="4"/>
      <c r="F19" s="4"/>
      <c r="G19" s="4"/>
      <c r="H19" s="4"/>
      <c r="I19" s="4"/>
      <c r="J19" s="62"/>
      <c r="K19" s="30"/>
      <c r="L19" s="30"/>
      <c r="M19" s="63">
        <f t="shared" si="0"/>
        <v>0</v>
      </c>
      <c r="N19" s="6">
        <v>1.1</v>
      </c>
      <c r="O19" s="6">
        <v>1</v>
      </c>
      <c r="P19" s="6">
        <v>1</v>
      </c>
      <c r="Q19" s="6">
        <v>1</v>
      </c>
      <c r="R19" s="80">
        <f t="shared" si="1"/>
        <v>0</v>
      </c>
      <c r="S19" s="15">
        <f t="shared" si="2"/>
        <v>0</v>
      </c>
      <c r="T19" s="31">
        <v>1</v>
      </c>
      <c r="U19" s="138">
        <f t="shared" si="3"/>
        <v>0</v>
      </c>
      <c r="V19"/>
    </row>
    <row r="20" spans="1:22" s="9" customFormat="1" ht="18" customHeight="1">
      <c r="A20" s="18"/>
      <c r="B20" s="14"/>
      <c r="C20" s="14"/>
      <c r="D20" s="14"/>
      <c r="E20" s="4"/>
      <c r="F20" s="4"/>
      <c r="G20" s="4"/>
      <c r="H20" s="4"/>
      <c r="I20" s="4"/>
      <c r="J20" s="62"/>
      <c r="K20" s="30"/>
      <c r="L20" s="30"/>
      <c r="M20" s="63">
        <f t="shared" si="0"/>
        <v>0</v>
      </c>
      <c r="N20" s="6">
        <v>1.1</v>
      </c>
      <c r="O20" s="6">
        <v>1</v>
      </c>
      <c r="P20" s="6">
        <v>1</v>
      </c>
      <c r="Q20" s="6">
        <v>1</v>
      </c>
      <c r="R20" s="80">
        <f t="shared" si="1"/>
        <v>0</v>
      </c>
      <c r="S20" s="15">
        <f t="shared" si="2"/>
        <v>0</v>
      </c>
      <c r="T20" s="31">
        <v>1</v>
      </c>
      <c r="U20" s="138">
        <f t="shared" si="3"/>
        <v>0</v>
      </c>
      <c r="V20"/>
    </row>
    <row r="21" spans="1:22" s="9" customFormat="1" ht="18" customHeight="1">
      <c r="A21" s="18"/>
      <c r="B21" s="14"/>
      <c r="C21" s="14"/>
      <c r="D21" s="14"/>
      <c r="E21" s="4"/>
      <c r="F21" s="4"/>
      <c r="G21" s="4"/>
      <c r="H21" s="4"/>
      <c r="I21" s="4"/>
      <c r="J21" s="62"/>
      <c r="K21" s="30"/>
      <c r="L21" s="30"/>
      <c r="M21" s="63">
        <f t="shared" si="0"/>
        <v>0</v>
      </c>
      <c r="N21" s="6">
        <v>1.1</v>
      </c>
      <c r="O21" s="6">
        <v>1</v>
      </c>
      <c r="P21" s="6">
        <v>1</v>
      </c>
      <c r="Q21" s="6">
        <v>1</v>
      </c>
      <c r="R21" s="80">
        <f t="shared" si="1"/>
        <v>0</v>
      </c>
      <c r="S21" s="15">
        <f t="shared" si="2"/>
        <v>0</v>
      </c>
      <c r="T21" s="31">
        <v>1</v>
      </c>
      <c r="U21" s="138">
        <f t="shared" si="3"/>
        <v>0</v>
      </c>
      <c r="V21"/>
    </row>
    <row r="22" spans="1:22" s="9" customFormat="1" ht="18" customHeight="1">
      <c r="A22" s="18"/>
      <c r="B22" s="14"/>
      <c r="C22" s="14"/>
      <c r="D22" s="14"/>
      <c r="E22" s="4"/>
      <c r="F22" s="4"/>
      <c r="G22" s="4"/>
      <c r="H22" s="4"/>
      <c r="I22" s="4"/>
      <c r="J22" s="62"/>
      <c r="K22" s="30"/>
      <c r="L22" s="30"/>
      <c r="M22" s="63">
        <f t="shared" si="0"/>
        <v>0</v>
      </c>
      <c r="N22" s="6">
        <v>1.1</v>
      </c>
      <c r="O22" s="6">
        <v>1</v>
      </c>
      <c r="P22" s="6">
        <v>1</v>
      </c>
      <c r="Q22" s="6">
        <v>1</v>
      </c>
      <c r="R22" s="80">
        <f t="shared" si="1"/>
        <v>0</v>
      </c>
      <c r="S22" s="15">
        <f t="shared" si="2"/>
        <v>0</v>
      </c>
      <c r="T22" s="31">
        <v>1</v>
      </c>
      <c r="U22" s="138">
        <f t="shared" si="3"/>
        <v>0</v>
      </c>
      <c r="V22"/>
    </row>
    <row r="23" spans="1:22" s="9" customFormat="1" ht="18" customHeight="1">
      <c r="A23" s="18"/>
      <c r="B23" s="14"/>
      <c r="C23" s="14"/>
      <c r="D23" s="14"/>
      <c r="E23" s="4"/>
      <c r="F23" s="4"/>
      <c r="G23" s="4"/>
      <c r="H23" s="4"/>
      <c r="I23" s="4"/>
      <c r="J23" s="62"/>
      <c r="K23" s="30"/>
      <c r="L23" s="30"/>
      <c r="M23" s="63">
        <f t="shared" si="0"/>
        <v>0</v>
      </c>
      <c r="N23" s="6">
        <v>1.1</v>
      </c>
      <c r="O23" s="6">
        <v>1</v>
      </c>
      <c r="P23" s="6">
        <v>1</v>
      </c>
      <c r="Q23" s="6">
        <v>1</v>
      </c>
      <c r="R23" s="80">
        <f t="shared" si="1"/>
        <v>0</v>
      </c>
      <c r="S23" s="15">
        <f t="shared" si="2"/>
        <v>0</v>
      </c>
      <c r="T23" s="31">
        <v>1</v>
      </c>
      <c r="U23" s="138">
        <f t="shared" si="3"/>
        <v>0</v>
      </c>
      <c r="V23"/>
    </row>
    <row r="24" spans="1:22" s="9" customFormat="1" ht="18" customHeight="1">
      <c r="A24" s="18"/>
      <c r="B24" s="14"/>
      <c r="C24" s="14"/>
      <c r="D24" s="14"/>
      <c r="E24" s="4"/>
      <c r="F24" s="4"/>
      <c r="G24" s="4"/>
      <c r="H24" s="4"/>
      <c r="I24" s="4"/>
      <c r="J24" s="62"/>
      <c r="K24" s="30"/>
      <c r="L24" s="30"/>
      <c r="M24" s="63">
        <f t="shared" si="0"/>
        <v>0</v>
      </c>
      <c r="N24" s="6">
        <v>1.1</v>
      </c>
      <c r="O24" s="6">
        <v>1</v>
      </c>
      <c r="P24" s="6">
        <v>1</v>
      </c>
      <c r="Q24" s="6">
        <v>1</v>
      </c>
      <c r="R24" s="80">
        <f t="shared" si="1"/>
        <v>0</v>
      </c>
      <c r="S24" s="15">
        <f t="shared" si="2"/>
        <v>0</v>
      </c>
      <c r="T24" s="31">
        <v>1</v>
      </c>
      <c r="U24" s="138">
        <f t="shared" si="3"/>
        <v>0</v>
      </c>
      <c r="V24"/>
    </row>
    <row r="25" spans="1:22" s="9" customFormat="1" ht="18" customHeight="1">
      <c r="A25" s="18"/>
      <c r="B25" s="14"/>
      <c r="C25" s="14"/>
      <c r="D25" s="14"/>
      <c r="E25" s="4"/>
      <c r="F25" s="4"/>
      <c r="G25" s="4"/>
      <c r="H25" s="4"/>
      <c r="I25" s="4"/>
      <c r="J25" s="62"/>
      <c r="K25" s="30"/>
      <c r="L25" s="30"/>
      <c r="M25" s="63">
        <f t="shared" si="0"/>
        <v>0</v>
      </c>
      <c r="N25" s="6">
        <v>1.1</v>
      </c>
      <c r="O25" s="6">
        <v>1</v>
      </c>
      <c r="P25" s="6">
        <v>1</v>
      </c>
      <c r="Q25" s="6">
        <v>1</v>
      </c>
      <c r="R25" s="80">
        <f t="shared" si="1"/>
        <v>0</v>
      </c>
      <c r="S25" s="15">
        <f t="shared" si="2"/>
        <v>0</v>
      </c>
      <c r="T25" s="31">
        <v>1</v>
      </c>
      <c r="U25" s="138">
        <f t="shared" si="3"/>
        <v>0</v>
      </c>
      <c r="V25"/>
    </row>
    <row r="26" spans="1:22" s="9" customFormat="1" ht="18" customHeight="1">
      <c r="A26" s="18"/>
      <c r="B26" s="14"/>
      <c r="C26" s="14"/>
      <c r="D26" s="14"/>
      <c r="E26" s="4"/>
      <c r="F26" s="4"/>
      <c r="G26" s="4"/>
      <c r="H26" s="4"/>
      <c r="I26" s="4"/>
      <c r="J26" s="62"/>
      <c r="K26" s="30"/>
      <c r="L26" s="30"/>
      <c r="M26" s="63">
        <f t="shared" si="0"/>
        <v>0</v>
      </c>
      <c r="N26" s="6">
        <v>1.1</v>
      </c>
      <c r="O26" s="6">
        <v>1</v>
      </c>
      <c r="P26" s="6">
        <v>1</v>
      </c>
      <c r="Q26" s="6">
        <v>1</v>
      </c>
      <c r="R26" s="80">
        <f t="shared" si="1"/>
        <v>0</v>
      </c>
      <c r="S26" s="15">
        <f t="shared" si="2"/>
        <v>0</v>
      </c>
      <c r="T26" s="31">
        <v>1</v>
      </c>
      <c r="U26" s="138">
        <f t="shared" si="3"/>
        <v>0</v>
      </c>
      <c r="V26"/>
    </row>
    <row r="27" spans="1:22" s="9" customFormat="1" ht="18" customHeight="1">
      <c r="A27" s="18"/>
      <c r="B27" s="14"/>
      <c r="C27" s="14"/>
      <c r="D27" s="14"/>
      <c r="E27" s="4"/>
      <c r="F27" s="4"/>
      <c r="G27" s="4"/>
      <c r="H27" s="4"/>
      <c r="I27" s="4"/>
      <c r="J27" s="62"/>
      <c r="K27" s="30"/>
      <c r="L27" s="30"/>
      <c r="M27" s="63">
        <f t="shared" si="0"/>
        <v>0</v>
      </c>
      <c r="N27" s="6">
        <v>1.1</v>
      </c>
      <c r="O27" s="6">
        <v>1</v>
      </c>
      <c r="P27" s="6">
        <v>1</v>
      </c>
      <c r="Q27" s="6">
        <v>1</v>
      </c>
      <c r="R27" s="80">
        <f t="shared" si="1"/>
        <v>0</v>
      </c>
      <c r="S27" s="15">
        <f t="shared" si="2"/>
        <v>0</v>
      </c>
      <c r="T27" s="31">
        <v>1</v>
      </c>
      <c r="U27" s="138">
        <f t="shared" si="3"/>
        <v>0</v>
      </c>
      <c r="V27"/>
    </row>
    <row r="28" spans="1:22" s="9" customFormat="1" ht="18" customHeight="1">
      <c r="A28" s="18"/>
      <c r="B28" s="14"/>
      <c r="C28" s="14"/>
      <c r="D28" s="14"/>
      <c r="E28" s="4"/>
      <c r="F28" s="4"/>
      <c r="G28" s="4"/>
      <c r="H28" s="4"/>
      <c r="I28" s="4"/>
      <c r="J28" s="62"/>
      <c r="K28" s="30"/>
      <c r="L28" s="30"/>
      <c r="M28" s="63">
        <f t="shared" si="0"/>
        <v>0</v>
      </c>
      <c r="N28" s="6">
        <v>1.1</v>
      </c>
      <c r="O28" s="6">
        <v>1</v>
      </c>
      <c r="P28" s="6">
        <v>1</v>
      </c>
      <c r="Q28" s="6">
        <v>1</v>
      </c>
      <c r="R28" s="80">
        <f t="shared" si="1"/>
        <v>0</v>
      </c>
      <c r="S28" s="15">
        <f t="shared" si="2"/>
        <v>0</v>
      </c>
      <c r="T28" s="31">
        <v>1</v>
      </c>
      <c r="U28" s="138">
        <f t="shared" si="3"/>
        <v>0</v>
      </c>
      <c r="V28"/>
    </row>
    <row r="29" spans="1:22" s="9" customFormat="1" ht="18" customHeight="1">
      <c r="A29" s="18"/>
      <c r="B29" s="14"/>
      <c r="C29" s="14"/>
      <c r="D29" s="14"/>
      <c r="E29" s="4"/>
      <c r="F29" s="4"/>
      <c r="G29" s="4"/>
      <c r="H29" s="4"/>
      <c r="I29" s="4"/>
      <c r="J29" s="62"/>
      <c r="K29" s="30"/>
      <c r="L29" s="30"/>
      <c r="M29" s="63">
        <f t="shared" si="0"/>
        <v>0</v>
      </c>
      <c r="N29" s="6">
        <v>1.1</v>
      </c>
      <c r="O29" s="6">
        <v>1</v>
      </c>
      <c r="P29" s="6">
        <v>1</v>
      </c>
      <c r="Q29" s="6">
        <v>1</v>
      </c>
      <c r="R29" s="80">
        <f t="shared" si="1"/>
        <v>0</v>
      </c>
      <c r="S29" s="15">
        <f t="shared" si="2"/>
        <v>0</v>
      </c>
      <c r="T29" s="31">
        <v>1</v>
      </c>
      <c r="U29" s="138">
        <f t="shared" si="3"/>
        <v>0</v>
      </c>
      <c r="V29"/>
    </row>
    <row r="30" spans="1:22" s="9" customFormat="1" ht="18" customHeight="1">
      <c r="A30" s="18"/>
      <c r="B30" s="14"/>
      <c r="C30" s="14"/>
      <c r="D30" s="14"/>
      <c r="E30" s="4"/>
      <c r="F30" s="4"/>
      <c r="G30" s="4"/>
      <c r="H30" s="4"/>
      <c r="I30" s="4"/>
      <c r="J30" s="62"/>
      <c r="K30" s="30"/>
      <c r="L30" s="30"/>
      <c r="M30" s="63">
        <f t="shared" si="0"/>
        <v>0</v>
      </c>
      <c r="N30" s="6">
        <v>1.1</v>
      </c>
      <c r="O30" s="6">
        <v>1</v>
      </c>
      <c r="P30" s="6">
        <v>1</v>
      </c>
      <c r="Q30" s="6">
        <v>1</v>
      </c>
      <c r="R30" s="80">
        <f t="shared" si="1"/>
        <v>0</v>
      </c>
      <c r="S30" s="15">
        <f t="shared" si="2"/>
        <v>0</v>
      </c>
      <c r="T30" s="31">
        <v>1</v>
      </c>
      <c r="U30" s="138">
        <f t="shared" si="3"/>
        <v>0</v>
      </c>
      <c r="V30"/>
    </row>
    <row r="31" spans="1:22" s="9" customFormat="1" ht="18" customHeight="1">
      <c r="A31" s="18"/>
      <c r="B31" s="14"/>
      <c r="C31" s="14"/>
      <c r="D31" s="14"/>
      <c r="E31" s="4"/>
      <c r="F31" s="4"/>
      <c r="G31" s="4"/>
      <c r="H31" s="4"/>
      <c r="I31" s="4"/>
      <c r="J31" s="62"/>
      <c r="K31" s="30"/>
      <c r="L31" s="30"/>
      <c r="M31" s="63">
        <f t="shared" si="0"/>
        <v>0</v>
      </c>
      <c r="N31" s="6">
        <v>1.1</v>
      </c>
      <c r="O31" s="6">
        <v>1</v>
      </c>
      <c r="P31" s="6">
        <v>1</v>
      </c>
      <c r="Q31" s="6">
        <v>1</v>
      </c>
      <c r="R31" s="80">
        <f t="shared" si="1"/>
        <v>0</v>
      </c>
      <c r="S31" s="15">
        <f t="shared" si="2"/>
        <v>0</v>
      </c>
      <c r="T31" s="31">
        <v>1</v>
      </c>
      <c r="U31" s="138">
        <f t="shared" si="3"/>
        <v>0</v>
      </c>
      <c r="V31"/>
    </row>
    <row r="32" spans="1:22" s="9" customFormat="1" ht="18" customHeight="1">
      <c r="A32" s="18"/>
      <c r="B32" s="14"/>
      <c r="C32" s="14"/>
      <c r="D32" s="14"/>
      <c r="E32" s="4"/>
      <c r="F32" s="4"/>
      <c r="G32" s="4"/>
      <c r="H32" s="4"/>
      <c r="I32" s="4"/>
      <c r="J32" s="62"/>
      <c r="K32" s="30"/>
      <c r="L32" s="30"/>
      <c r="M32" s="63">
        <f t="shared" si="0"/>
        <v>0</v>
      </c>
      <c r="N32" s="6">
        <v>1.1</v>
      </c>
      <c r="O32" s="6">
        <v>1</v>
      </c>
      <c r="P32" s="6">
        <v>1</v>
      </c>
      <c r="Q32" s="6">
        <v>1</v>
      </c>
      <c r="R32" s="80">
        <f t="shared" si="1"/>
        <v>0</v>
      </c>
      <c r="S32" s="15">
        <f t="shared" si="2"/>
        <v>0</v>
      </c>
      <c r="T32" s="31">
        <v>1</v>
      </c>
      <c r="U32" s="138">
        <f t="shared" si="3"/>
        <v>0</v>
      </c>
      <c r="V32"/>
    </row>
    <row r="33" spans="1:22" s="9" customFormat="1" ht="18" customHeight="1">
      <c r="A33" s="18"/>
      <c r="B33" s="14"/>
      <c r="C33" s="14"/>
      <c r="D33" s="14"/>
      <c r="E33" s="4"/>
      <c r="F33" s="4"/>
      <c r="G33" s="4"/>
      <c r="H33" s="4"/>
      <c r="I33" s="4"/>
      <c r="J33" s="62"/>
      <c r="K33" s="30"/>
      <c r="L33" s="30"/>
      <c r="M33" s="63">
        <f t="shared" si="0"/>
        <v>0</v>
      </c>
      <c r="N33" s="6">
        <v>1.1</v>
      </c>
      <c r="O33" s="6">
        <v>1</v>
      </c>
      <c r="P33" s="6">
        <v>1</v>
      </c>
      <c r="Q33" s="6">
        <v>1</v>
      </c>
      <c r="R33" s="80">
        <f t="shared" si="1"/>
        <v>0</v>
      </c>
      <c r="S33" s="15">
        <f t="shared" si="2"/>
        <v>0</v>
      </c>
      <c r="T33" s="31">
        <v>1</v>
      </c>
      <c r="U33" s="138">
        <f t="shared" si="3"/>
        <v>0</v>
      </c>
      <c r="V33" s="13"/>
    </row>
    <row r="34" spans="1:22" s="9" customFormat="1" ht="18" customHeight="1">
      <c r="A34" s="18"/>
      <c r="B34" s="14"/>
      <c r="C34" s="14"/>
      <c r="D34" s="14"/>
      <c r="E34" s="4"/>
      <c r="F34" s="4"/>
      <c r="G34" s="4"/>
      <c r="H34" s="4"/>
      <c r="I34" s="4"/>
      <c r="J34" s="62"/>
      <c r="K34" s="30"/>
      <c r="L34" s="30"/>
      <c r="M34" s="63">
        <f t="shared" si="0"/>
        <v>0</v>
      </c>
      <c r="N34" s="6">
        <v>1.1</v>
      </c>
      <c r="O34" s="6">
        <v>1</v>
      </c>
      <c r="P34" s="6">
        <v>1</v>
      </c>
      <c r="Q34" s="6">
        <v>1</v>
      </c>
      <c r="R34" s="80">
        <f t="shared" si="1"/>
        <v>0</v>
      </c>
      <c r="S34" s="15">
        <f t="shared" si="2"/>
        <v>0</v>
      </c>
      <c r="T34" s="31">
        <v>1</v>
      </c>
      <c r="U34" s="138">
        <f t="shared" si="3"/>
        <v>0</v>
      </c>
      <c r="V34" s="13"/>
    </row>
    <row r="35" spans="1:21" s="9" customFormat="1" ht="18" customHeight="1">
      <c r="A35" s="18"/>
      <c r="B35" s="14"/>
      <c r="C35" s="14"/>
      <c r="D35" s="14"/>
      <c r="E35" s="4"/>
      <c r="F35" s="4"/>
      <c r="G35" s="4"/>
      <c r="H35" s="4"/>
      <c r="I35" s="4"/>
      <c r="J35" s="62"/>
      <c r="K35" s="30"/>
      <c r="L35" s="30"/>
      <c r="M35" s="63">
        <f t="shared" si="0"/>
        <v>0</v>
      </c>
      <c r="N35" s="6">
        <v>1.1</v>
      </c>
      <c r="O35" s="6">
        <v>1</v>
      </c>
      <c r="P35" s="6">
        <v>1</v>
      </c>
      <c r="Q35" s="6">
        <v>1</v>
      </c>
      <c r="R35" s="80">
        <f t="shared" si="1"/>
        <v>0</v>
      </c>
      <c r="S35" s="15">
        <f t="shared" si="2"/>
        <v>0</v>
      </c>
      <c r="T35" s="31">
        <v>1</v>
      </c>
      <c r="U35" s="138">
        <f t="shared" si="3"/>
        <v>0</v>
      </c>
    </row>
    <row r="36" spans="1:27" s="42" customFormat="1" ht="18" customHeight="1">
      <c r="A36" s="133"/>
      <c r="B36" s="134">
        <f>SUM(B14:B35)</f>
        <v>0</v>
      </c>
      <c r="C36" s="133"/>
      <c r="D36" s="11" t="s">
        <v>99</v>
      </c>
      <c r="E36" s="45"/>
      <c r="F36" s="45"/>
      <c r="G36" s="45"/>
      <c r="H36" s="45"/>
      <c r="I36" s="45"/>
      <c r="J36" s="12"/>
      <c r="K36" s="126" t="s">
        <v>66</v>
      </c>
      <c r="L36" s="127">
        <f>SUM(L14:L35)</f>
        <v>0</v>
      </c>
      <c r="M36" s="128">
        <f>$N$5</f>
        <v>250</v>
      </c>
      <c r="N36" s="46"/>
      <c r="O36" s="12"/>
      <c r="P36" s="12"/>
      <c r="Q36" s="12"/>
      <c r="R36" s="129" t="e">
        <f>SUM(S14:S35)/SUM(B14:B35)</f>
        <v>#DIV/0!</v>
      </c>
      <c r="S36" s="12"/>
      <c r="T36" s="129"/>
      <c r="U36" s="139">
        <f>SUM(U14:U35)</f>
        <v>0</v>
      </c>
      <c r="V36" s="9"/>
      <c r="W36" s="9"/>
      <c r="Z36" s="74"/>
      <c r="AA36" s="64"/>
    </row>
    <row r="37" spans="1:24" s="42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33"/>
      <c r="U37" s="137" t="s">
        <v>97</v>
      </c>
      <c r="V37"/>
      <c r="W37" s="74"/>
      <c r="X37" s="64"/>
    </row>
    <row r="38" spans="1:24" s="42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74"/>
      <c r="X38" s="64"/>
    </row>
    <row r="39" spans="1:24" s="42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74"/>
      <c r="X39" s="64"/>
    </row>
    <row r="40" spans="1:24" s="42" customFormat="1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74"/>
      <c r="X40" s="64"/>
    </row>
    <row r="41" spans="1:22" s="42" customFormat="1" ht="18" customHeight="1">
      <c r="A41"/>
      <c r="B41"/>
      <c r="C41"/>
      <c r="D41"/>
      <c r="E41" s="2"/>
      <c r="F41" s="2"/>
      <c r="G41" s="2"/>
      <c r="H41" s="2"/>
      <c r="I41" s="2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85" customFormat="1" ht="37.5">
      <c r="A42" s="118" t="s">
        <v>22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3"/>
      <c r="P42" s="82"/>
      <c r="Q42" s="82"/>
      <c r="R42" s="82"/>
      <c r="S42" s="82"/>
      <c r="T42" s="82"/>
      <c r="U42" s="84"/>
      <c r="V42" s="94" t="s">
        <v>96</v>
      </c>
    </row>
    <row r="44" spans="1:22" ht="12.75">
      <c r="A44" t="str">
        <f>A3</f>
        <v>Gemeinde:</v>
      </c>
      <c r="C44">
        <f>C3</f>
        <v>0</v>
      </c>
      <c r="I44" s="70" t="s">
        <v>54</v>
      </c>
      <c r="J44" s="109" t="s">
        <v>55</v>
      </c>
      <c r="K44" s="67"/>
      <c r="L44" s="67"/>
      <c r="M44" s="110"/>
      <c r="N44" s="111"/>
      <c r="O44" s="111"/>
      <c r="P44" s="110"/>
      <c r="Q44" s="110"/>
      <c r="R44" s="110"/>
      <c r="S44" s="110"/>
      <c r="T44" s="110"/>
      <c r="U44" s="112"/>
      <c r="V44" s="110"/>
    </row>
    <row r="45" spans="1:22" ht="12.75">
      <c r="A45" t="str">
        <f>A4</f>
        <v>Strasse:</v>
      </c>
      <c r="C45">
        <f>C4</f>
        <v>0</v>
      </c>
      <c r="I45" s="67"/>
      <c r="J45" s="56" t="s">
        <v>75</v>
      </c>
      <c r="K45" s="106" t="s">
        <v>79</v>
      </c>
      <c r="L45" s="106"/>
      <c r="M45" s="34"/>
      <c r="N45" s="32"/>
      <c r="O45" s="32"/>
      <c r="P45" s="34"/>
      <c r="Q45" s="34"/>
      <c r="R45" s="34"/>
      <c r="S45" s="34"/>
      <c r="T45" s="34"/>
      <c r="U45" s="100"/>
      <c r="V45" s="34"/>
    </row>
    <row r="46" spans="1:22" ht="12.75">
      <c r="A46" t="str">
        <f>A5</f>
        <v>Abschnitt:</v>
      </c>
      <c r="C46">
        <f>C5</f>
        <v>0</v>
      </c>
      <c r="I46" s="67"/>
      <c r="J46" s="34"/>
      <c r="M46" s="35" t="s">
        <v>87</v>
      </c>
      <c r="N46" s="113">
        <v>250</v>
      </c>
      <c r="O46" s="98" t="s">
        <v>88</v>
      </c>
      <c r="P46" s="35"/>
      <c r="Q46" s="35"/>
      <c r="R46" s="35"/>
      <c r="S46" s="35"/>
      <c r="T46" s="35"/>
      <c r="U46" s="105"/>
      <c r="V46" s="35"/>
    </row>
    <row r="47" spans="1:22" ht="15.75">
      <c r="A47" s="10" t="str">
        <f>A6</f>
        <v>Gebäude:</v>
      </c>
      <c r="B47" s="10"/>
      <c r="C47" s="10">
        <f>C6</f>
        <v>0</v>
      </c>
      <c r="I47" s="67"/>
      <c r="J47" s="34"/>
      <c r="M47" s="35"/>
      <c r="N47" s="32" t="s">
        <v>16</v>
      </c>
      <c r="O47" s="99" t="s">
        <v>101</v>
      </c>
      <c r="P47" s="34"/>
      <c r="Q47" s="34"/>
      <c r="R47" s="34"/>
      <c r="S47" s="34"/>
      <c r="T47" s="34"/>
      <c r="U47" s="100"/>
      <c r="V47" s="34"/>
    </row>
    <row r="48" spans="9:22" ht="12.75">
      <c r="I48" s="67"/>
      <c r="J48" s="34"/>
      <c r="M48" s="35"/>
      <c r="N48" s="32"/>
      <c r="O48" s="35" t="s">
        <v>61</v>
      </c>
      <c r="P48" s="130" t="s">
        <v>64</v>
      </c>
      <c r="Q48" s="35"/>
      <c r="R48" s="35"/>
      <c r="S48" s="35"/>
      <c r="T48" s="105"/>
      <c r="U48" s="114"/>
      <c r="V48" s="35"/>
    </row>
    <row r="49" spans="1:22" ht="15.75">
      <c r="A49" s="95" t="s">
        <v>69</v>
      </c>
      <c r="B49" s="96"/>
      <c r="C49" s="97" t="str">
        <f>C8</f>
        <v>V2.6a</v>
      </c>
      <c r="I49" s="67"/>
      <c r="J49" s="34"/>
      <c r="M49" s="35"/>
      <c r="N49" s="32"/>
      <c r="O49" s="35"/>
      <c r="P49" s="141" t="s">
        <v>102</v>
      </c>
      <c r="Q49" s="145" t="s">
        <v>104</v>
      </c>
      <c r="R49" s="146"/>
      <c r="S49" s="146"/>
      <c r="T49" s="146"/>
      <c r="U49" s="147"/>
      <c r="V49" s="147"/>
    </row>
    <row r="50" spans="9:22" ht="12.75">
      <c r="I50" s="67"/>
      <c r="J50" s="34"/>
      <c r="M50" s="35"/>
      <c r="N50" s="32"/>
      <c r="O50" s="86"/>
      <c r="P50" s="141" t="s">
        <v>103</v>
      </c>
      <c r="R50" s="33" t="s">
        <v>92</v>
      </c>
      <c r="S50" s="115"/>
      <c r="T50" s="33"/>
      <c r="U50" s="116"/>
      <c r="V50" s="117"/>
    </row>
    <row r="51" spans="1:22" ht="15.75">
      <c r="A51" s="10"/>
      <c r="B51" s="10"/>
      <c r="I51" s="67"/>
      <c r="J51" s="34"/>
      <c r="M51" s="35"/>
      <c r="N51" s="32"/>
      <c r="O51" s="35"/>
      <c r="P51" s="142"/>
      <c r="R51" s="33"/>
      <c r="S51" s="34" t="s">
        <v>18</v>
      </c>
      <c r="T51" s="101" t="s">
        <v>93</v>
      </c>
      <c r="U51" s="100"/>
      <c r="V51" s="34"/>
    </row>
    <row r="52" spans="1:26" ht="15.75">
      <c r="A52" s="10"/>
      <c r="B52" s="10"/>
      <c r="I52" s="67"/>
      <c r="J52" s="34"/>
      <c r="M52" s="35"/>
      <c r="N52" s="32"/>
      <c r="O52" s="35"/>
      <c r="P52" s="142"/>
      <c r="R52" s="33"/>
      <c r="S52" s="34"/>
      <c r="T52" s="61"/>
      <c r="V52" s="2"/>
      <c r="W52" s="2"/>
      <c r="X52" s="9"/>
      <c r="Y52" s="9"/>
      <c r="Z52" s="9"/>
    </row>
    <row r="53" spans="1:26" s="2" customFormat="1" ht="12.75">
      <c r="A53" s="16" t="s">
        <v>45</v>
      </c>
      <c r="B53" s="25" t="s">
        <v>43</v>
      </c>
      <c r="C53" s="26" t="s">
        <v>26</v>
      </c>
      <c r="D53" s="26" t="s">
        <v>27</v>
      </c>
      <c r="E53" s="25" t="s">
        <v>2</v>
      </c>
      <c r="F53" s="68" t="s">
        <v>46</v>
      </c>
      <c r="G53" s="68"/>
      <c r="H53" s="68"/>
      <c r="I53" s="68"/>
      <c r="J53" s="26" t="s">
        <v>76</v>
      </c>
      <c r="K53" s="22" t="s">
        <v>13</v>
      </c>
      <c r="L53" s="22"/>
      <c r="M53" s="22"/>
      <c r="N53" s="28" t="s">
        <v>15</v>
      </c>
      <c r="O53" s="23" t="s">
        <v>62</v>
      </c>
      <c r="P53" s="143" t="s">
        <v>106</v>
      </c>
      <c r="Q53" s="89" t="s">
        <v>90</v>
      </c>
      <c r="R53" s="90"/>
      <c r="S53" s="25" t="s">
        <v>17</v>
      </c>
      <c r="T53" s="19" t="s">
        <v>19</v>
      </c>
      <c r="U53" s="20"/>
      <c r="V53" s="39" t="s">
        <v>25</v>
      </c>
      <c r="X53" s="38"/>
      <c r="Y53" s="152"/>
      <c r="Z53" s="152"/>
    </row>
    <row r="54" spans="1:22" s="38" customFormat="1" ht="12.75">
      <c r="A54" s="17" t="s">
        <v>44</v>
      </c>
      <c r="B54" s="27" t="s">
        <v>42</v>
      </c>
      <c r="C54" s="150" t="s">
        <v>107</v>
      </c>
      <c r="D54" s="151"/>
      <c r="E54" s="27"/>
      <c r="F54" s="69" t="s">
        <v>47</v>
      </c>
      <c r="G54" s="69" t="s">
        <v>48</v>
      </c>
      <c r="H54" s="69" t="s">
        <v>49</v>
      </c>
      <c r="I54" s="69" t="s">
        <v>53</v>
      </c>
      <c r="J54" s="25" t="s">
        <v>31</v>
      </c>
      <c r="K54" s="23" t="s">
        <v>14</v>
      </c>
      <c r="L54" s="24" t="s">
        <v>65</v>
      </c>
      <c r="M54" s="24" t="s">
        <v>30</v>
      </c>
      <c r="N54" s="29" t="s">
        <v>60</v>
      </c>
      <c r="O54" s="88" t="s">
        <v>60</v>
      </c>
      <c r="P54" s="144"/>
      <c r="Q54" s="7" t="s">
        <v>91</v>
      </c>
      <c r="R54" s="72" t="s">
        <v>89</v>
      </c>
      <c r="S54" s="27" t="s">
        <v>32</v>
      </c>
      <c r="T54" s="16" t="s">
        <v>5</v>
      </c>
      <c r="U54" s="21" t="s">
        <v>33</v>
      </c>
      <c r="V54" s="40" t="s">
        <v>34</v>
      </c>
    </row>
    <row r="55" spans="1:22" s="9" customFormat="1" ht="18" customHeight="1">
      <c r="A55" s="18"/>
      <c r="B55" s="14"/>
      <c r="C55" s="14"/>
      <c r="D55" s="14"/>
      <c r="E55" s="4"/>
      <c r="F55" s="4"/>
      <c r="G55" s="66"/>
      <c r="H55" s="4"/>
      <c r="I55" s="4"/>
      <c r="J55" s="62"/>
      <c r="K55" s="30"/>
      <c r="L55" s="93">
        <f>IF(K55="ja",C55/100,"")</f>
      </c>
      <c r="M55" s="63">
        <f>IF(K55="ja",$N$46*C55/100,0)</f>
        <v>0</v>
      </c>
      <c r="N55" s="6">
        <v>1.1</v>
      </c>
      <c r="O55" s="6">
        <v>1</v>
      </c>
      <c r="P55" s="6">
        <v>1</v>
      </c>
      <c r="Q55" s="80">
        <f>(J55+M55)*N55*O55*P55</f>
        <v>0</v>
      </c>
      <c r="R55" s="79">
        <f>IF(Q55&gt;2000,2000,Q55)</f>
        <v>0</v>
      </c>
      <c r="S55" s="15">
        <f>R55*B55</f>
        <v>0</v>
      </c>
      <c r="T55" s="31">
        <v>0.8</v>
      </c>
      <c r="U55" s="62">
        <f>S55*T55</f>
        <v>0</v>
      </c>
      <c r="V55" s="62">
        <f>Q55*B55-U55</f>
        <v>0</v>
      </c>
    </row>
    <row r="56" spans="1:22" s="9" customFormat="1" ht="18" customHeight="1">
      <c r="A56" s="18"/>
      <c r="B56" s="14"/>
      <c r="C56" s="14"/>
      <c r="D56" s="14"/>
      <c r="E56" s="4"/>
      <c r="F56" s="4"/>
      <c r="G56" s="66"/>
      <c r="H56" s="4"/>
      <c r="I56" s="4"/>
      <c r="J56" s="62"/>
      <c r="K56" s="30"/>
      <c r="L56" s="93">
        <f>IF(K56="ja",C56/100,"")</f>
      </c>
      <c r="M56" s="63">
        <f>IF(K56="ja",$N$46*C56/100,0)</f>
        <v>0</v>
      </c>
      <c r="N56" s="6">
        <v>1.1</v>
      </c>
      <c r="O56" s="6">
        <v>1</v>
      </c>
      <c r="P56" s="6">
        <v>1</v>
      </c>
      <c r="Q56" s="80">
        <f>(J56+M56)*N56*O56*P56</f>
        <v>0</v>
      </c>
      <c r="R56" s="79">
        <f>IF(Q56&gt;2000,2000,Q56)</f>
        <v>0</v>
      </c>
      <c r="S56" s="15">
        <f>R56*B56</f>
        <v>0</v>
      </c>
      <c r="T56" s="31">
        <v>0.6</v>
      </c>
      <c r="U56" s="62">
        <f>S56*T56</f>
        <v>0</v>
      </c>
      <c r="V56" s="62">
        <f>Q56*B56-U56</f>
        <v>0</v>
      </c>
    </row>
    <row r="57" spans="1:22" s="9" customFormat="1" ht="18" customHeight="1">
      <c r="A57" s="18"/>
      <c r="B57" s="14"/>
      <c r="C57" s="14"/>
      <c r="D57" s="14"/>
      <c r="E57" s="4"/>
      <c r="F57" s="4"/>
      <c r="G57" s="66"/>
      <c r="H57" s="4"/>
      <c r="I57" s="4"/>
      <c r="J57" s="62"/>
      <c r="K57" s="30"/>
      <c r="L57" s="93">
        <f>IF(K57="ja",C57/100,"")</f>
      </c>
      <c r="M57" s="63">
        <f>IF(K57="ja",$N$46*C57/100,0)</f>
        <v>0</v>
      </c>
      <c r="N57" s="6">
        <v>1.1</v>
      </c>
      <c r="O57" s="6">
        <v>1</v>
      </c>
      <c r="P57" s="6">
        <v>1</v>
      </c>
      <c r="Q57" s="80">
        <f>(J57+M57)*N57*O57*P57</f>
        <v>0</v>
      </c>
      <c r="R57" s="79">
        <f>IF(Q57&gt;2000,2000,Q57)</f>
        <v>0</v>
      </c>
      <c r="S57" s="15">
        <f>R57*B57</f>
        <v>0</v>
      </c>
      <c r="T57" s="31">
        <v>0.2</v>
      </c>
      <c r="U57" s="62">
        <f>S57*T57</f>
        <v>0</v>
      </c>
      <c r="V57" s="62">
        <f>Q57*B57-U57</f>
        <v>0</v>
      </c>
    </row>
    <row r="58" spans="1:22" s="9" customFormat="1" ht="18" customHeight="1">
      <c r="A58" s="18"/>
      <c r="B58" s="14"/>
      <c r="C58" s="14"/>
      <c r="D58" s="14"/>
      <c r="E58" s="4"/>
      <c r="F58" s="4"/>
      <c r="G58" s="66"/>
      <c r="H58" s="4"/>
      <c r="I58" s="4"/>
      <c r="J58" s="62"/>
      <c r="K58" s="30"/>
      <c r="L58" s="93"/>
      <c r="M58" s="63">
        <f aca="true" t="shared" si="4" ref="M58:M76">IF(K58="ja",$N$46*C58/100,0)</f>
        <v>0</v>
      </c>
      <c r="N58" s="6">
        <v>1.1</v>
      </c>
      <c r="O58" s="6">
        <v>1</v>
      </c>
      <c r="P58" s="6">
        <v>1</v>
      </c>
      <c r="Q58" s="80">
        <f aca="true" t="shared" si="5" ref="Q58:Q76">(J58+M58)*N58*O58*P58</f>
        <v>0</v>
      </c>
      <c r="R58" s="79">
        <f aca="true" t="shared" si="6" ref="R58:R76">IF(Q58&gt;2000,2000,Q58)</f>
        <v>0</v>
      </c>
      <c r="S58" s="15">
        <f aca="true" t="shared" si="7" ref="S58:S76">R58*B58</f>
        <v>0</v>
      </c>
      <c r="T58" s="31">
        <v>0.2</v>
      </c>
      <c r="U58" s="62">
        <f aca="true" t="shared" si="8" ref="U58:U76">S58*T58</f>
        <v>0</v>
      </c>
      <c r="V58" s="62">
        <f aca="true" t="shared" si="9" ref="V58:V76">Q58*B58-U58</f>
        <v>0</v>
      </c>
    </row>
    <row r="59" spans="1:22" s="9" customFormat="1" ht="18" customHeight="1">
      <c r="A59" s="18"/>
      <c r="B59" s="14"/>
      <c r="C59" s="14"/>
      <c r="D59" s="14"/>
      <c r="E59" s="4"/>
      <c r="F59" s="4"/>
      <c r="G59" s="4"/>
      <c r="H59" s="4"/>
      <c r="I59" s="4"/>
      <c r="J59" s="62"/>
      <c r="K59" s="30"/>
      <c r="L59" s="30"/>
      <c r="M59" s="63">
        <f t="shared" si="4"/>
        <v>0</v>
      </c>
      <c r="N59" s="6">
        <v>1.1</v>
      </c>
      <c r="O59" s="6">
        <v>1</v>
      </c>
      <c r="P59" s="6">
        <v>1</v>
      </c>
      <c r="Q59" s="80">
        <f t="shared" si="5"/>
        <v>0</v>
      </c>
      <c r="R59" s="79">
        <f t="shared" si="6"/>
        <v>0</v>
      </c>
      <c r="S59" s="15">
        <f t="shared" si="7"/>
        <v>0</v>
      </c>
      <c r="T59" s="31">
        <v>0.2</v>
      </c>
      <c r="U59" s="62">
        <f t="shared" si="8"/>
        <v>0</v>
      </c>
      <c r="V59" s="62">
        <f t="shared" si="9"/>
        <v>0</v>
      </c>
    </row>
    <row r="60" spans="1:22" s="9" customFormat="1" ht="18" customHeight="1">
      <c r="A60" s="18"/>
      <c r="B60" s="14"/>
      <c r="C60" s="14"/>
      <c r="D60" s="14"/>
      <c r="E60" s="4"/>
      <c r="F60" s="4"/>
      <c r="G60" s="4"/>
      <c r="H60" s="4"/>
      <c r="I60" s="4"/>
      <c r="J60" s="62"/>
      <c r="K60" s="30"/>
      <c r="L60" s="30"/>
      <c r="M60" s="63">
        <f t="shared" si="4"/>
        <v>0</v>
      </c>
      <c r="N60" s="6">
        <v>1.1</v>
      </c>
      <c r="O60" s="6">
        <v>1</v>
      </c>
      <c r="P60" s="6">
        <v>1</v>
      </c>
      <c r="Q60" s="80">
        <f t="shared" si="5"/>
        <v>0</v>
      </c>
      <c r="R60" s="79">
        <f t="shared" si="6"/>
        <v>0</v>
      </c>
      <c r="S60" s="15">
        <f t="shared" si="7"/>
        <v>0</v>
      </c>
      <c r="T60" s="31">
        <v>0.2</v>
      </c>
      <c r="U60" s="62">
        <f t="shared" si="8"/>
        <v>0</v>
      </c>
      <c r="V60" s="62">
        <f t="shared" si="9"/>
        <v>0</v>
      </c>
    </row>
    <row r="61" spans="1:22" s="9" customFormat="1" ht="18" customHeight="1">
      <c r="A61" s="18"/>
      <c r="B61" s="14"/>
      <c r="C61" s="14"/>
      <c r="D61" s="14"/>
      <c r="E61" s="4"/>
      <c r="F61" s="4"/>
      <c r="G61" s="4"/>
      <c r="H61" s="4"/>
      <c r="I61" s="4"/>
      <c r="J61" s="62"/>
      <c r="K61" s="30"/>
      <c r="L61" s="30"/>
      <c r="M61" s="63">
        <f t="shared" si="4"/>
        <v>0</v>
      </c>
      <c r="N61" s="6">
        <v>1.1</v>
      </c>
      <c r="O61" s="6">
        <v>1</v>
      </c>
      <c r="P61" s="6">
        <v>1</v>
      </c>
      <c r="Q61" s="80">
        <f t="shared" si="5"/>
        <v>0</v>
      </c>
      <c r="R61" s="79">
        <f t="shared" si="6"/>
        <v>0</v>
      </c>
      <c r="S61" s="15">
        <f t="shared" si="7"/>
        <v>0</v>
      </c>
      <c r="T61" s="31">
        <v>0.2</v>
      </c>
      <c r="U61" s="62">
        <f t="shared" si="8"/>
        <v>0</v>
      </c>
      <c r="V61" s="62">
        <f t="shared" si="9"/>
        <v>0</v>
      </c>
    </row>
    <row r="62" spans="1:22" s="9" customFormat="1" ht="18" customHeight="1">
      <c r="A62" s="18"/>
      <c r="B62" s="14"/>
      <c r="C62" s="14"/>
      <c r="D62" s="14"/>
      <c r="E62" s="4"/>
      <c r="F62" s="4"/>
      <c r="G62" s="4"/>
      <c r="H62" s="4"/>
      <c r="I62" s="4"/>
      <c r="J62" s="62"/>
      <c r="K62" s="30"/>
      <c r="L62" s="30"/>
      <c r="M62" s="63">
        <f t="shared" si="4"/>
        <v>0</v>
      </c>
      <c r="N62" s="6">
        <v>1.1</v>
      </c>
      <c r="O62" s="6">
        <v>1</v>
      </c>
      <c r="P62" s="6">
        <v>1</v>
      </c>
      <c r="Q62" s="80">
        <f t="shared" si="5"/>
        <v>0</v>
      </c>
      <c r="R62" s="79">
        <f t="shared" si="6"/>
        <v>0</v>
      </c>
      <c r="S62" s="15">
        <f t="shared" si="7"/>
        <v>0</v>
      </c>
      <c r="T62" s="31">
        <v>0.2</v>
      </c>
      <c r="U62" s="62">
        <f t="shared" si="8"/>
        <v>0</v>
      </c>
      <c r="V62" s="62">
        <f t="shared" si="9"/>
        <v>0</v>
      </c>
    </row>
    <row r="63" spans="1:22" s="9" customFormat="1" ht="18" customHeight="1">
      <c r="A63" s="18"/>
      <c r="B63" s="14"/>
      <c r="C63" s="14"/>
      <c r="D63" s="14"/>
      <c r="E63" s="4"/>
      <c r="F63" s="4"/>
      <c r="G63" s="4"/>
      <c r="H63" s="4"/>
      <c r="I63" s="4"/>
      <c r="J63" s="62"/>
      <c r="K63" s="30"/>
      <c r="L63" s="30"/>
      <c r="M63" s="63">
        <f t="shared" si="4"/>
        <v>0</v>
      </c>
      <c r="N63" s="6">
        <v>1.1</v>
      </c>
      <c r="O63" s="6">
        <v>1</v>
      </c>
      <c r="P63" s="6">
        <v>1</v>
      </c>
      <c r="Q63" s="80">
        <f t="shared" si="5"/>
        <v>0</v>
      </c>
      <c r="R63" s="79">
        <f t="shared" si="6"/>
        <v>0</v>
      </c>
      <c r="S63" s="15">
        <f t="shared" si="7"/>
        <v>0</v>
      </c>
      <c r="T63" s="31">
        <v>0.2</v>
      </c>
      <c r="U63" s="62">
        <f t="shared" si="8"/>
        <v>0</v>
      </c>
      <c r="V63" s="62">
        <f t="shared" si="9"/>
        <v>0</v>
      </c>
    </row>
    <row r="64" spans="1:22" s="9" customFormat="1" ht="18" customHeight="1">
      <c r="A64" s="18"/>
      <c r="B64" s="14"/>
      <c r="C64" s="14"/>
      <c r="D64" s="14"/>
      <c r="E64" s="4"/>
      <c r="F64" s="4"/>
      <c r="G64" s="4"/>
      <c r="H64" s="4"/>
      <c r="I64" s="4"/>
      <c r="J64" s="62"/>
      <c r="K64" s="30"/>
      <c r="L64" s="30"/>
      <c r="M64" s="63">
        <f t="shared" si="4"/>
        <v>0</v>
      </c>
      <c r="N64" s="6">
        <v>1.1</v>
      </c>
      <c r="O64" s="6">
        <v>1</v>
      </c>
      <c r="P64" s="6">
        <v>1</v>
      </c>
      <c r="Q64" s="80">
        <f t="shared" si="5"/>
        <v>0</v>
      </c>
      <c r="R64" s="79">
        <f t="shared" si="6"/>
        <v>0</v>
      </c>
      <c r="S64" s="15">
        <f t="shared" si="7"/>
        <v>0</v>
      </c>
      <c r="T64" s="31">
        <v>0.2</v>
      </c>
      <c r="U64" s="62">
        <f t="shared" si="8"/>
        <v>0</v>
      </c>
      <c r="V64" s="62">
        <f t="shared" si="9"/>
        <v>0</v>
      </c>
    </row>
    <row r="65" spans="1:22" s="9" customFormat="1" ht="18" customHeight="1">
      <c r="A65" s="18"/>
      <c r="B65" s="14"/>
      <c r="C65" s="14"/>
      <c r="D65" s="14"/>
      <c r="E65" s="4"/>
      <c r="F65" s="4"/>
      <c r="G65" s="4"/>
      <c r="H65" s="4"/>
      <c r="I65" s="4"/>
      <c r="J65" s="62"/>
      <c r="K65" s="30"/>
      <c r="L65" s="30"/>
      <c r="M65" s="63">
        <f t="shared" si="4"/>
        <v>0</v>
      </c>
      <c r="N65" s="6">
        <v>1.1</v>
      </c>
      <c r="O65" s="6">
        <v>1</v>
      </c>
      <c r="P65" s="6">
        <v>1</v>
      </c>
      <c r="Q65" s="80">
        <f t="shared" si="5"/>
        <v>0</v>
      </c>
      <c r="R65" s="79">
        <f t="shared" si="6"/>
        <v>0</v>
      </c>
      <c r="S65" s="15">
        <f t="shared" si="7"/>
        <v>0</v>
      </c>
      <c r="T65" s="31">
        <v>0.2</v>
      </c>
      <c r="U65" s="62">
        <f t="shared" si="8"/>
        <v>0</v>
      </c>
      <c r="V65" s="62">
        <f t="shared" si="9"/>
        <v>0</v>
      </c>
    </row>
    <row r="66" spans="1:22" s="9" customFormat="1" ht="18" customHeight="1">
      <c r="A66" s="18"/>
      <c r="B66" s="14"/>
      <c r="C66" s="14"/>
      <c r="D66" s="14"/>
      <c r="E66" s="4"/>
      <c r="F66" s="4"/>
      <c r="G66" s="4"/>
      <c r="H66" s="4"/>
      <c r="I66" s="4"/>
      <c r="J66" s="62"/>
      <c r="K66" s="30"/>
      <c r="L66" s="30"/>
      <c r="M66" s="63">
        <f t="shared" si="4"/>
        <v>0</v>
      </c>
      <c r="N66" s="6">
        <v>1.1</v>
      </c>
      <c r="O66" s="6">
        <v>1</v>
      </c>
      <c r="P66" s="6">
        <v>1</v>
      </c>
      <c r="Q66" s="80">
        <f t="shared" si="5"/>
        <v>0</v>
      </c>
      <c r="R66" s="79">
        <f t="shared" si="6"/>
        <v>0</v>
      </c>
      <c r="S66" s="15">
        <f t="shared" si="7"/>
        <v>0</v>
      </c>
      <c r="T66" s="31">
        <v>0.2</v>
      </c>
      <c r="U66" s="62">
        <f t="shared" si="8"/>
        <v>0</v>
      </c>
      <c r="V66" s="62">
        <f t="shared" si="9"/>
        <v>0</v>
      </c>
    </row>
    <row r="67" spans="1:22" s="9" customFormat="1" ht="18" customHeight="1">
      <c r="A67" s="18"/>
      <c r="B67" s="14"/>
      <c r="C67" s="14"/>
      <c r="D67" s="14"/>
      <c r="E67" s="4"/>
      <c r="F67" s="4"/>
      <c r="G67" s="4"/>
      <c r="H67" s="4"/>
      <c r="I67" s="4"/>
      <c r="J67" s="62"/>
      <c r="K67" s="30"/>
      <c r="L67" s="30"/>
      <c r="M67" s="63">
        <f t="shared" si="4"/>
        <v>0</v>
      </c>
      <c r="N67" s="6">
        <v>1.1</v>
      </c>
      <c r="O67" s="6">
        <v>1</v>
      </c>
      <c r="P67" s="6">
        <v>1</v>
      </c>
      <c r="Q67" s="80">
        <f t="shared" si="5"/>
        <v>0</v>
      </c>
      <c r="R67" s="79">
        <f t="shared" si="6"/>
        <v>0</v>
      </c>
      <c r="S67" s="15">
        <f t="shared" si="7"/>
        <v>0</v>
      </c>
      <c r="T67" s="31">
        <v>0.2</v>
      </c>
      <c r="U67" s="62">
        <f t="shared" si="8"/>
        <v>0</v>
      </c>
      <c r="V67" s="62">
        <f t="shared" si="9"/>
        <v>0</v>
      </c>
    </row>
    <row r="68" spans="1:22" s="9" customFormat="1" ht="18" customHeight="1">
      <c r="A68" s="18"/>
      <c r="B68" s="14"/>
      <c r="C68" s="14"/>
      <c r="D68" s="14"/>
      <c r="E68" s="4"/>
      <c r="F68" s="4"/>
      <c r="G68" s="4"/>
      <c r="H68" s="4"/>
      <c r="I68" s="4"/>
      <c r="J68" s="62"/>
      <c r="K68" s="30"/>
      <c r="L68" s="30"/>
      <c r="M68" s="63">
        <f t="shared" si="4"/>
        <v>0</v>
      </c>
      <c r="N68" s="6">
        <v>1.1</v>
      </c>
      <c r="O68" s="6">
        <v>1</v>
      </c>
      <c r="P68" s="6">
        <v>1</v>
      </c>
      <c r="Q68" s="80">
        <f t="shared" si="5"/>
        <v>0</v>
      </c>
      <c r="R68" s="79">
        <f t="shared" si="6"/>
        <v>0</v>
      </c>
      <c r="S68" s="15">
        <f t="shared" si="7"/>
        <v>0</v>
      </c>
      <c r="T68" s="31">
        <v>0.2</v>
      </c>
      <c r="U68" s="62">
        <f t="shared" si="8"/>
        <v>0</v>
      </c>
      <c r="V68" s="62">
        <f t="shared" si="9"/>
        <v>0</v>
      </c>
    </row>
    <row r="69" spans="1:22" s="9" customFormat="1" ht="18" customHeight="1">
      <c r="A69" s="18"/>
      <c r="B69" s="14"/>
      <c r="C69" s="14"/>
      <c r="D69" s="14"/>
      <c r="E69" s="4"/>
      <c r="F69" s="4"/>
      <c r="G69" s="4"/>
      <c r="H69" s="4"/>
      <c r="I69" s="4"/>
      <c r="J69" s="62"/>
      <c r="K69" s="30"/>
      <c r="L69" s="30"/>
      <c r="M69" s="63">
        <f t="shared" si="4"/>
        <v>0</v>
      </c>
      <c r="N69" s="6">
        <v>1.1</v>
      </c>
      <c r="O69" s="6">
        <v>1</v>
      </c>
      <c r="P69" s="6">
        <v>1</v>
      </c>
      <c r="Q69" s="80">
        <f t="shared" si="5"/>
        <v>0</v>
      </c>
      <c r="R69" s="79">
        <f t="shared" si="6"/>
        <v>0</v>
      </c>
      <c r="S69" s="15">
        <f t="shared" si="7"/>
        <v>0</v>
      </c>
      <c r="T69" s="31">
        <v>0.2</v>
      </c>
      <c r="U69" s="62">
        <f t="shared" si="8"/>
        <v>0</v>
      </c>
      <c r="V69" s="62">
        <f t="shared" si="9"/>
        <v>0</v>
      </c>
    </row>
    <row r="70" spans="1:22" s="9" customFormat="1" ht="18" customHeight="1">
      <c r="A70" s="18"/>
      <c r="B70" s="14"/>
      <c r="C70" s="14"/>
      <c r="D70" s="14"/>
      <c r="E70" s="4"/>
      <c r="F70" s="4"/>
      <c r="G70" s="4"/>
      <c r="H70" s="4"/>
      <c r="I70" s="4"/>
      <c r="J70" s="62"/>
      <c r="K70" s="30"/>
      <c r="L70" s="30"/>
      <c r="M70" s="63">
        <f t="shared" si="4"/>
        <v>0</v>
      </c>
      <c r="N70" s="6">
        <v>1.1</v>
      </c>
      <c r="O70" s="6">
        <v>1</v>
      </c>
      <c r="P70" s="6">
        <v>1</v>
      </c>
      <c r="Q70" s="80">
        <f t="shared" si="5"/>
        <v>0</v>
      </c>
      <c r="R70" s="79">
        <f t="shared" si="6"/>
        <v>0</v>
      </c>
      <c r="S70" s="15">
        <f t="shared" si="7"/>
        <v>0</v>
      </c>
      <c r="T70" s="31">
        <v>0.2</v>
      </c>
      <c r="U70" s="62">
        <f t="shared" si="8"/>
        <v>0</v>
      </c>
      <c r="V70" s="62">
        <f t="shared" si="9"/>
        <v>0</v>
      </c>
    </row>
    <row r="71" spans="1:22" s="9" customFormat="1" ht="18" customHeight="1">
      <c r="A71" s="18"/>
      <c r="B71" s="14"/>
      <c r="C71" s="14"/>
      <c r="D71" s="14"/>
      <c r="E71" s="4"/>
      <c r="F71" s="4"/>
      <c r="G71" s="4"/>
      <c r="H71" s="4"/>
      <c r="I71" s="4"/>
      <c r="J71" s="62"/>
      <c r="K71" s="30"/>
      <c r="L71" s="30"/>
      <c r="M71" s="63">
        <f t="shared" si="4"/>
        <v>0</v>
      </c>
      <c r="N71" s="6">
        <v>1.1</v>
      </c>
      <c r="O71" s="6">
        <v>1</v>
      </c>
      <c r="P71" s="6">
        <v>1</v>
      </c>
      <c r="Q71" s="80">
        <f t="shared" si="5"/>
        <v>0</v>
      </c>
      <c r="R71" s="79">
        <f t="shared" si="6"/>
        <v>0</v>
      </c>
      <c r="S71" s="15">
        <f t="shared" si="7"/>
        <v>0</v>
      </c>
      <c r="T71" s="31">
        <v>0.2</v>
      </c>
      <c r="U71" s="62">
        <f t="shared" si="8"/>
        <v>0</v>
      </c>
      <c r="V71" s="62">
        <f t="shared" si="9"/>
        <v>0</v>
      </c>
    </row>
    <row r="72" spans="1:22" s="9" customFormat="1" ht="18" customHeight="1">
      <c r="A72" s="18"/>
      <c r="B72" s="14"/>
      <c r="C72" s="14"/>
      <c r="D72" s="14"/>
      <c r="E72" s="4"/>
      <c r="F72" s="4"/>
      <c r="G72" s="4"/>
      <c r="H72" s="4"/>
      <c r="I72" s="4"/>
      <c r="J72" s="62"/>
      <c r="K72" s="30"/>
      <c r="L72" s="30"/>
      <c r="M72" s="63">
        <f t="shared" si="4"/>
        <v>0</v>
      </c>
      <c r="N72" s="6">
        <v>1.1</v>
      </c>
      <c r="O72" s="6">
        <v>1</v>
      </c>
      <c r="P72" s="6">
        <v>1</v>
      </c>
      <c r="Q72" s="80">
        <f t="shared" si="5"/>
        <v>0</v>
      </c>
      <c r="R72" s="79">
        <f t="shared" si="6"/>
        <v>0</v>
      </c>
      <c r="S72" s="15">
        <f t="shared" si="7"/>
        <v>0</v>
      </c>
      <c r="T72" s="31">
        <v>0.2</v>
      </c>
      <c r="U72" s="62">
        <f t="shared" si="8"/>
        <v>0</v>
      </c>
      <c r="V72" s="62">
        <f t="shared" si="9"/>
        <v>0</v>
      </c>
    </row>
    <row r="73" spans="1:22" s="9" customFormat="1" ht="18" customHeight="1">
      <c r="A73" s="18"/>
      <c r="B73" s="14"/>
      <c r="C73" s="14"/>
      <c r="D73" s="14"/>
      <c r="E73" s="4"/>
      <c r="F73" s="4"/>
      <c r="G73" s="4"/>
      <c r="H73" s="4"/>
      <c r="I73" s="4"/>
      <c r="J73" s="62"/>
      <c r="K73" s="30"/>
      <c r="L73" s="30"/>
      <c r="M73" s="63">
        <f t="shared" si="4"/>
        <v>0</v>
      </c>
      <c r="N73" s="6">
        <v>1.1</v>
      </c>
      <c r="O73" s="6">
        <v>1</v>
      </c>
      <c r="P73" s="6">
        <v>1</v>
      </c>
      <c r="Q73" s="80">
        <f t="shared" si="5"/>
        <v>0</v>
      </c>
      <c r="R73" s="79">
        <f t="shared" si="6"/>
        <v>0</v>
      </c>
      <c r="S73" s="15">
        <f t="shared" si="7"/>
        <v>0</v>
      </c>
      <c r="T73" s="31">
        <v>0.2</v>
      </c>
      <c r="U73" s="62">
        <f t="shared" si="8"/>
        <v>0</v>
      </c>
      <c r="V73" s="62">
        <f t="shared" si="9"/>
        <v>0</v>
      </c>
    </row>
    <row r="74" spans="1:22" s="9" customFormat="1" ht="18" customHeight="1">
      <c r="A74" s="18"/>
      <c r="B74" s="14"/>
      <c r="C74" s="14"/>
      <c r="D74" s="14"/>
      <c r="E74" s="4"/>
      <c r="F74" s="4"/>
      <c r="G74" s="4"/>
      <c r="H74" s="4"/>
      <c r="I74" s="4"/>
      <c r="J74" s="62"/>
      <c r="K74" s="30"/>
      <c r="L74" s="30"/>
      <c r="M74" s="63">
        <f t="shared" si="4"/>
        <v>0</v>
      </c>
      <c r="N74" s="6">
        <v>1.1</v>
      </c>
      <c r="O74" s="6">
        <v>1</v>
      </c>
      <c r="P74" s="6">
        <v>1</v>
      </c>
      <c r="Q74" s="80">
        <f t="shared" si="5"/>
        <v>0</v>
      </c>
      <c r="R74" s="79">
        <f t="shared" si="6"/>
        <v>0</v>
      </c>
      <c r="S74" s="15">
        <f t="shared" si="7"/>
        <v>0</v>
      </c>
      <c r="T74" s="31">
        <v>0.2</v>
      </c>
      <c r="U74" s="62">
        <f t="shared" si="8"/>
        <v>0</v>
      </c>
      <c r="V74" s="62">
        <f t="shared" si="9"/>
        <v>0</v>
      </c>
    </row>
    <row r="75" spans="1:22" s="9" customFormat="1" ht="18" customHeight="1">
      <c r="A75" s="18"/>
      <c r="B75" s="14"/>
      <c r="C75" s="14"/>
      <c r="D75" s="14"/>
      <c r="E75" s="4"/>
      <c r="F75" s="4"/>
      <c r="G75" s="4"/>
      <c r="H75" s="4"/>
      <c r="I75" s="4"/>
      <c r="J75" s="62"/>
      <c r="K75" s="30"/>
      <c r="L75" s="30"/>
      <c r="M75" s="63">
        <f t="shared" si="4"/>
        <v>0</v>
      </c>
      <c r="N75" s="6">
        <v>1.1</v>
      </c>
      <c r="O75" s="6">
        <v>1</v>
      </c>
      <c r="P75" s="6">
        <v>1</v>
      </c>
      <c r="Q75" s="80">
        <f t="shared" si="5"/>
        <v>0</v>
      </c>
      <c r="R75" s="79">
        <f t="shared" si="6"/>
        <v>0</v>
      </c>
      <c r="S75" s="15">
        <f t="shared" si="7"/>
        <v>0</v>
      </c>
      <c r="T75" s="31">
        <v>0.2</v>
      </c>
      <c r="U75" s="62">
        <f t="shared" si="8"/>
        <v>0</v>
      </c>
      <c r="V75" s="62">
        <f t="shared" si="9"/>
        <v>0</v>
      </c>
    </row>
    <row r="76" spans="1:22" s="9" customFormat="1" ht="18" customHeight="1">
      <c r="A76" s="18"/>
      <c r="B76" s="14"/>
      <c r="C76" s="14"/>
      <c r="D76" s="14"/>
      <c r="E76" s="4"/>
      <c r="F76" s="4"/>
      <c r="G76" s="4"/>
      <c r="H76" s="4"/>
      <c r="I76" s="4"/>
      <c r="J76" s="62"/>
      <c r="K76" s="30"/>
      <c r="L76" s="30"/>
      <c r="M76" s="63">
        <f t="shared" si="4"/>
        <v>0</v>
      </c>
      <c r="N76" s="6">
        <v>1.1</v>
      </c>
      <c r="O76" s="6">
        <v>1</v>
      </c>
      <c r="P76" s="6">
        <v>1</v>
      </c>
      <c r="Q76" s="80">
        <f t="shared" si="5"/>
        <v>0</v>
      </c>
      <c r="R76" s="79">
        <f t="shared" si="6"/>
        <v>0</v>
      </c>
      <c r="S76" s="15">
        <f t="shared" si="7"/>
        <v>0</v>
      </c>
      <c r="T76" s="31">
        <v>0.2</v>
      </c>
      <c r="U76" s="62">
        <f t="shared" si="8"/>
        <v>0</v>
      </c>
      <c r="V76" s="62">
        <f t="shared" si="9"/>
        <v>0</v>
      </c>
    </row>
    <row r="77" spans="1:26" s="42" customFormat="1" ht="18" customHeight="1">
      <c r="A77" s="133"/>
      <c r="B77" s="134">
        <f>SUM(B55:B76)</f>
        <v>0</v>
      </c>
      <c r="C77" s="133"/>
      <c r="D77" s="11" t="s">
        <v>23</v>
      </c>
      <c r="E77" s="45"/>
      <c r="F77" s="45"/>
      <c r="G77" s="45"/>
      <c r="H77" s="45"/>
      <c r="I77" s="45"/>
      <c r="J77" s="12"/>
      <c r="K77" s="126" t="s">
        <v>66</v>
      </c>
      <c r="L77" s="127">
        <f>SUM(L55:L76)</f>
        <v>0</v>
      </c>
      <c r="M77" s="128">
        <f>$N$46</f>
        <v>250</v>
      </c>
      <c r="N77" s="46"/>
      <c r="O77" s="46"/>
      <c r="P77" s="12"/>
      <c r="Q77" s="148" t="e">
        <f>SUM(S55:S76)/SUM(B55:B76)</f>
        <v>#DIV/0!</v>
      </c>
      <c r="R77" s="149"/>
      <c r="S77" s="92"/>
      <c r="T77" s="45"/>
      <c r="U77" s="53">
        <f>SUM(U55:U76)</f>
        <v>0</v>
      </c>
      <c r="V77" s="54">
        <f>SUM(V55:V76)</f>
        <v>0</v>
      </c>
      <c r="Y77" s="74"/>
      <c r="Z77" s="64"/>
    </row>
    <row r="78" spans="1:22" s="42" customFormat="1" ht="18" customHeight="1">
      <c r="A78"/>
      <c r="B78"/>
      <c r="C78"/>
      <c r="D78"/>
      <c r="E78" s="2"/>
      <c r="F78" s="2"/>
      <c r="G78" s="2"/>
      <c r="H78" s="2"/>
      <c r="I78" s="2"/>
      <c r="J78"/>
      <c r="K78"/>
      <c r="L78"/>
      <c r="M78"/>
      <c r="N78"/>
      <c r="O78"/>
      <c r="P78"/>
      <c r="Q78"/>
      <c r="R78"/>
      <c r="S78"/>
      <c r="T78"/>
      <c r="U78" s="135" t="e">
        <f>U77/(U77+V77)</f>
        <v>#DIV/0!</v>
      </c>
      <c r="V78" s="136" t="e">
        <f>V77/(U77+V77)</f>
        <v>#DIV/0!</v>
      </c>
    </row>
    <row r="79" spans="10:22" ht="18" customHeight="1">
      <c r="J79" s="60"/>
      <c r="K79" s="71"/>
      <c r="L79" s="71"/>
      <c r="M79" s="60"/>
      <c r="N79" s="132"/>
      <c r="O79" s="132"/>
      <c r="P79" s="41"/>
      <c r="Q79" s="41"/>
      <c r="R79" s="41"/>
      <c r="S79" s="41"/>
      <c r="T79" s="41"/>
      <c r="U79" s="43"/>
      <c r="V79" s="44" t="s">
        <v>81</v>
      </c>
    </row>
    <row r="83" spans="5:21" ht="15.75">
      <c r="E83"/>
      <c r="F83"/>
      <c r="G83"/>
      <c r="H83"/>
      <c r="I83"/>
      <c r="K83"/>
      <c r="L83"/>
      <c r="N83"/>
      <c r="O83"/>
      <c r="P83" s="11" t="s">
        <v>109</v>
      </c>
      <c r="Q83" s="12"/>
      <c r="R83" s="12"/>
      <c r="S83" s="65"/>
      <c r="T83" s="45"/>
      <c r="U83" s="139">
        <f>ROUNDUP(U77+U36,-1)</f>
        <v>0</v>
      </c>
    </row>
    <row r="84" spans="5:21" ht="15">
      <c r="E84"/>
      <c r="F84"/>
      <c r="G84"/>
      <c r="H84"/>
      <c r="I84"/>
      <c r="K84"/>
      <c r="L84"/>
      <c r="N84"/>
      <c r="O84"/>
      <c r="P84" s="122" t="s">
        <v>82</v>
      </c>
      <c r="Q84" s="120"/>
      <c r="R84" s="120"/>
      <c r="S84" s="120"/>
      <c r="T84" s="120"/>
      <c r="U84" s="140">
        <f>ROUNDUP(U36,-1)</f>
        <v>0</v>
      </c>
    </row>
    <row r="85" spans="5:21" ht="15">
      <c r="E85"/>
      <c r="F85"/>
      <c r="G85"/>
      <c r="H85"/>
      <c r="I85"/>
      <c r="K85"/>
      <c r="L85"/>
      <c r="N85"/>
      <c r="O85"/>
      <c r="P85" s="123" t="s">
        <v>100</v>
      </c>
      <c r="Q85" s="119"/>
      <c r="R85" s="119"/>
      <c r="S85" s="119"/>
      <c r="T85" s="119"/>
      <c r="U85" s="121">
        <f>ROUNDUP(U77,-1)</f>
        <v>0</v>
      </c>
    </row>
  </sheetData>
  <sheetProtection/>
  <mergeCells count="5">
    <mergeCell ref="Q77:R77"/>
    <mergeCell ref="C13:D13"/>
    <mergeCell ref="Y12:Z12"/>
    <mergeCell ref="Y53:Z53"/>
    <mergeCell ref="C54:D54"/>
  </mergeCells>
  <printOptions/>
  <pageMargins left="0.6" right="0.16" top="0.55" bottom="0.34" header="0.4921259845" footer="0.19"/>
  <pageSetup horizontalDpi="600" verticalDpi="600" orientation="landscape" paperSize="9" scale="50" r:id="rId1"/>
  <headerFooter alignWithMargins="0">
    <oddFooter>&amp;L&amp;8Verkehr und Infrastruktur Kanton Luzern&amp;C&amp;8&amp;F&amp;A/&amp;D/ws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zoomScale="75" zoomScaleNormal="75" zoomScalePageLayoutView="0" workbookViewId="0" topLeftCell="A40">
      <selection activeCell="X40" sqref="X1:AA16384"/>
    </sheetView>
  </sheetViews>
  <sheetFormatPr defaultColWidth="11.421875" defaultRowHeight="12.75"/>
  <cols>
    <col min="1" max="1" width="6.00390625" style="0" customWidth="1"/>
    <col min="2" max="2" width="5.421875" style="0" customWidth="1"/>
    <col min="3" max="4" width="8.8515625" style="0" customWidth="1"/>
    <col min="5" max="5" width="8.140625" style="2" customWidth="1"/>
    <col min="6" max="9" width="10.28125" style="2" customWidth="1"/>
    <col min="10" max="10" width="12.57421875" style="0" customWidth="1"/>
    <col min="11" max="11" width="9.57421875" style="2" customWidth="1"/>
    <col min="12" max="12" width="8.57421875" style="2" customWidth="1"/>
    <col min="13" max="13" width="15.140625" style="0" customWidth="1"/>
    <col min="14" max="15" width="12.421875" style="3" customWidth="1"/>
    <col min="16" max="17" width="12.421875" style="0" customWidth="1"/>
    <col min="18" max="18" width="15.421875" style="0" customWidth="1"/>
    <col min="19" max="19" width="16.8515625" style="0" customWidth="1"/>
    <col min="20" max="20" width="12.421875" style="0" customWidth="1"/>
    <col min="21" max="21" width="27.7109375" style="1" customWidth="1"/>
    <col min="22" max="22" width="27.7109375" style="0" customWidth="1"/>
    <col min="23" max="23" width="11.00390625" style="0" customWidth="1"/>
  </cols>
  <sheetData>
    <row r="1" spans="1:22" s="85" customFormat="1" ht="30" customHeight="1">
      <c r="A1" s="118" t="s">
        <v>56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  <c r="O1" s="83"/>
      <c r="P1" s="82"/>
      <c r="Q1" s="82"/>
      <c r="R1" s="82"/>
      <c r="S1" s="82"/>
      <c r="T1" s="82"/>
      <c r="U1" s="84"/>
      <c r="V1" s="82" t="s">
        <v>96</v>
      </c>
    </row>
    <row r="2" spans="1:15" ht="15.75">
      <c r="A2" s="10"/>
      <c r="B2" s="10"/>
      <c r="O2"/>
    </row>
    <row r="3" spans="1:22" ht="12.75">
      <c r="A3" t="s">
        <v>35</v>
      </c>
      <c r="C3" t="s">
        <v>36</v>
      </c>
      <c r="I3" s="70" t="s">
        <v>54</v>
      </c>
      <c r="J3" s="109" t="s">
        <v>55</v>
      </c>
      <c r="K3" s="67"/>
      <c r="L3" s="67"/>
      <c r="M3" s="110"/>
      <c r="N3" s="111"/>
      <c r="O3" s="110"/>
      <c r="P3" s="110"/>
      <c r="Q3" s="110"/>
      <c r="R3" s="110"/>
      <c r="S3" s="110"/>
      <c r="T3" s="110"/>
      <c r="U3" s="112"/>
      <c r="V3" s="112"/>
    </row>
    <row r="4" spans="1:22" ht="12.75">
      <c r="A4" t="s">
        <v>37</v>
      </c>
      <c r="C4" t="s">
        <v>38</v>
      </c>
      <c r="I4" s="67"/>
      <c r="J4" s="56" t="s">
        <v>71</v>
      </c>
      <c r="K4" s="106" t="s">
        <v>77</v>
      </c>
      <c r="L4" s="106"/>
      <c r="M4" s="34"/>
      <c r="N4" s="32"/>
      <c r="O4" s="34"/>
      <c r="P4" s="34"/>
      <c r="Q4" s="34"/>
      <c r="R4" s="34"/>
      <c r="S4" s="34"/>
      <c r="T4" s="34"/>
      <c r="U4" s="100"/>
      <c r="V4" s="100"/>
    </row>
    <row r="5" spans="1:22" ht="12.75">
      <c r="A5" t="s">
        <v>39</v>
      </c>
      <c r="C5" t="s">
        <v>40</v>
      </c>
      <c r="I5" s="67"/>
      <c r="J5" s="34"/>
      <c r="M5" s="35" t="s">
        <v>72</v>
      </c>
      <c r="N5" s="113">
        <v>250</v>
      </c>
      <c r="O5" s="130" t="s">
        <v>84</v>
      </c>
      <c r="P5" s="35"/>
      <c r="Q5" s="35"/>
      <c r="R5" s="35"/>
      <c r="S5" s="35"/>
      <c r="T5" s="35"/>
      <c r="U5" s="105"/>
      <c r="V5" s="105"/>
    </row>
    <row r="6" spans="1:22" ht="15.75">
      <c r="A6" s="10" t="s">
        <v>20</v>
      </c>
      <c r="B6" s="55"/>
      <c r="C6" s="55" t="s">
        <v>21</v>
      </c>
      <c r="I6" s="67"/>
      <c r="J6" s="34"/>
      <c r="M6" s="35"/>
      <c r="N6" s="32" t="s">
        <v>16</v>
      </c>
      <c r="O6" s="99" t="s">
        <v>80</v>
      </c>
      <c r="P6" s="34"/>
      <c r="Q6" s="34"/>
      <c r="R6" s="34"/>
      <c r="S6" s="34"/>
      <c r="T6" s="34"/>
      <c r="U6" s="100"/>
      <c r="V6" s="100"/>
    </row>
    <row r="7" spans="9:22" ht="12.75">
      <c r="I7" s="67"/>
      <c r="J7" s="34"/>
      <c r="M7" s="35"/>
      <c r="N7" s="32"/>
      <c r="O7" s="75" t="s">
        <v>59</v>
      </c>
      <c r="P7" s="107" t="s">
        <v>78</v>
      </c>
      <c r="Q7" s="75"/>
      <c r="R7" s="75"/>
      <c r="S7" s="75"/>
      <c r="T7" s="75"/>
      <c r="U7" s="108"/>
      <c r="V7" s="108"/>
    </row>
    <row r="8" spans="1:22" ht="15.75">
      <c r="A8" s="95" t="s">
        <v>69</v>
      </c>
      <c r="B8" s="96"/>
      <c r="C8" s="97" t="s">
        <v>108</v>
      </c>
      <c r="I8" s="67"/>
      <c r="J8" s="34"/>
      <c r="M8" s="35"/>
      <c r="N8" s="32"/>
      <c r="O8" s="75"/>
      <c r="P8" s="35" t="s">
        <v>61</v>
      </c>
      <c r="Q8" s="130" t="s">
        <v>73</v>
      </c>
      <c r="R8" s="35"/>
      <c r="S8" s="35"/>
      <c r="T8" s="35"/>
      <c r="U8" s="105"/>
      <c r="V8" s="105"/>
    </row>
    <row r="9" spans="1:22" ht="15.75">
      <c r="A9" s="10"/>
      <c r="B9" s="10"/>
      <c r="I9" s="67"/>
      <c r="J9" s="34"/>
      <c r="M9" s="35"/>
      <c r="N9" s="32"/>
      <c r="O9" s="75"/>
      <c r="P9" s="35"/>
      <c r="Q9" s="51" t="s">
        <v>29</v>
      </c>
      <c r="R9" s="102" t="s">
        <v>105</v>
      </c>
      <c r="S9" s="103"/>
      <c r="T9" s="103"/>
      <c r="U9" s="104"/>
      <c r="V9" s="104"/>
    </row>
    <row r="10" spans="1:22" ht="15.75">
      <c r="A10" s="10"/>
      <c r="B10" s="10"/>
      <c r="I10" s="67"/>
      <c r="J10" s="34"/>
      <c r="M10" s="35"/>
      <c r="N10" s="32"/>
      <c r="O10" s="75"/>
      <c r="P10" s="35"/>
      <c r="Q10" s="52"/>
      <c r="R10" s="60"/>
      <c r="S10" s="34" t="s">
        <v>18</v>
      </c>
      <c r="T10" s="101" t="s">
        <v>63</v>
      </c>
      <c r="U10" s="100"/>
      <c r="V10" s="100"/>
    </row>
    <row r="11" spans="9:19" s="2" customFormat="1" ht="12.75">
      <c r="I11" s="67"/>
      <c r="J11" s="36"/>
      <c r="M11" s="37"/>
      <c r="N11" s="32"/>
      <c r="O11" s="76"/>
      <c r="P11" s="37"/>
      <c r="Q11" s="52"/>
      <c r="R11" s="71"/>
      <c r="S11" s="36"/>
    </row>
    <row r="12" spans="1:22" s="2" customFormat="1" ht="12.75">
      <c r="A12" s="16" t="s">
        <v>45</v>
      </c>
      <c r="B12" s="25" t="s">
        <v>43</v>
      </c>
      <c r="C12" s="26" t="s">
        <v>26</v>
      </c>
      <c r="D12" s="26" t="s">
        <v>27</v>
      </c>
      <c r="E12" s="25" t="s">
        <v>2</v>
      </c>
      <c r="F12" s="68" t="s">
        <v>46</v>
      </c>
      <c r="G12" s="68"/>
      <c r="H12" s="68"/>
      <c r="I12" s="68"/>
      <c r="J12" s="26" t="s">
        <v>70</v>
      </c>
      <c r="K12" s="22" t="s">
        <v>86</v>
      </c>
      <c r="L12" s="22"/>
      <c r="M12" s="22"/>
      <c r="N12" s="28" t="s">
        <v>15</v>
      </c>
      <c r="O12" s="77" t="s">
        <v>58</v>
      </c>
      <c r="P12" s="87" t="s">
        <v>61</v>
      </c>
      <c r="Q12" s="49" t="s">
        <v>85</v>
      </c>
      <c r="R12" s="16" t="s">
        <v>68</v>
      </c>
      <c r="S12" s="25" t="s">
        <v>17</v>
      </c>
      <c r="T12" s="73" t="s">
        <v>57</v>
      </c>
      <c r="U12" s="20"/>
      <c r="V12" s="13"/>
    </row>
    <row r="13" spans="1:22" s="38" customFormat="1" ht="12.75">
      <c r="A13" s="17" t="s">
        <v>44</v>
      </c>
      <c r="B13" s="27" t="s">
        <v>42</v>
      </c>
      <c r="C13" s="150" t="s">
        <v>107</v>
      </c>
      <c r="D13" s="151"/>
      <c r="E13" s="27"/>
      <c r="F13" s="69" t="s">
        <v>47</v>
      </c>
      <c r="G13" s="69" t="s">
        <v>48</v>
      </c>
      <c r="H13" s="69" t="s">
        <v>49</v>
      </c>
      <c r="I13" s="69" t="s">
        <v>53</v>
      </c>
      <c r="J13" s="25" t="s">
        <v>31</v>
      </c>
      <c r="K13" s="23" t="s">
        <v>14</v>
      </c>
      <c r="L13" s="24" t="s">
        <v>65</v>
      </c>
      <c r="M13" s="24" t="s">
        <v>83</v>
      </c>
      <c r="N13" s="29" t="s">
        <v>60</v>
      </c>
      <c r="O13" s="78" t="s">
        <v>60</v>
      </c>
      <c r="P13" s="88" t="s">
        <v>60</v>
      </c>
      <c r="Q13" s="50" t="s">
        <v>60</v>
      </c>
      <c r="R13" s="91" t="s">
        <v>67</v>
      </c>
      <c r="S13" s="27" t="s">
        <v>32</v>
      </c>
      <c r="T13" s="16" t="s">
        <v>5</v>
      </c>
      <c r="U13" s="21" t="s">
        <v>98</v>
      </c>
      <c r="V13" s="13"/>
    </row>
    <row r="14" spans="1:22" s="9" customFormat="1" ht="18" customHeight="1">
      <c r="A14" s="18">
        <v>101</v>
      </c>
      <c r="B14" s="14">
        <v>2</v>
      </c>
      <c r="C14" s="14">
        <v>200</v>
      </c>
      <c r="D14" s="14">
        <v>150</v>
      </c>
      <c r="E14" s="4" t="s">
        <v>3</v>
      </c>
      <c r="F14" s="4" t="s">
        <v>50</v>
      </c>
      <c r="G14" s="66" t="s">
        <v>51</v>
      </c>
      <c r="H14" s="4" t="s">
        <v>52</v>
      </c>
      <c r="I14" s="4" t="s">
        <v>94</v>
      </c>
      <c r="J14" s="62">
        <v>1810</v>
      </c>
      <c r="K14" s="30" t="s">
        <v>4</v>
      </c>
      <c r="L14" s="93">
        <f>IF(K14="ja",C14/100,"")</f>
        <v>2</v>
      </c>
      <c r="M14" s="63">
        <f>IF(K14="ja",$N$5*C14/100,0)</f>
        <v>500</v>
      </c>
      <c r="N14" s="6">
        <v>1.1</v>
      </c>
      <c r="O14" s="6">
        <v>1</v>
      </c>
      <c r="P14" s="6">
        <v>1</v>
      </c>
      <c r="Q14" s="6">
        <v>1</v>
      </c>
      <c r="R14" s="80">
        <f>(J14+M14)*N14*O14*P14*Q14</f>
        <v>2541</v>
      </c>
      <c r="S14" s="15">
        <f>R14*B14</f>
        <v>5082</v>
      </c>
      <c r="T14" s="31">
        <v>1</v>
      </c>
      <c r="U14" s="138">
        <f>S14*T14</f>
        <v>5082</v>
      </c>
      <c r="V14" s="13"/>
    </row>
    <row r="15" spans="1:22" s="9" customFormat="1" ht="18" customHeight="1">
      <c r="A15" s="18">
        <v>102</v>
      </c>
      <c r="B15" s="14">
        <v>2</v>
      </c>
      <c r="C15" s="14">
        <v>160</v>
      </c>
      <c r="D15" s="14">
        <v>70</v>
      </c>
      <c r="E15" s="4" t="s">
        <v>24</v>
      </c>
      <c r="F15" s="4" t="s">
        <v>50</v>
      </c>
      <c r="G15" s="66" t="s">
        <v>51</v>
      </c>
      <c r="H15" s="4" t="s">
        <v>52</v>
      </c>
      <c r="I15" s="4" t="s">
        <v>94</v>
      </c>
      <c r="J15" s="62">
        <v>890</v>
      </c>
      <c r="K15" s="30" t="s">
        <v>6</v>
      </c>
      <c r="L15" s="93">
        <f>IF(K15="ja",C15/100,"")</f>
      </c>
      <c r="M15" s="63">
        <f>IF(K15="ja",$N$5*C15/100,0)</f>
        <v>0</v>
      </c>
      <c r="N15" s="6">
        <v>1.1</v>
      </c>
      <c r="O15" s="6">
        <v>1</v>
      </c>
      <c r="P15" s="6">
        <v>1</v>
      </c>
      <c r="Q15" s="6">
        <v>1</v>
      </c>
      <c r="R15" s="80">
        <f>(J15+M15)*N15*O15*P15*Q15</f>
        <v>979.0000000000001</v>
      </c>
      <c r="S15" s="15">
        <f>R15*B15</f>
        <v>1958.0000000000002</v>
      </c>
      <c r="T15" s="31">
        <v>1</v>
      </c>
      <c r="U15" s="138">
        <f>S15*T15</f>
        <v>1958.0000000000002</v>
      </c>
      <c r="V15"/>
    </row>
    <row r="16" spans="1:22" s="9" customFormat="1" ht="18" customHeight="1">
      <c r="A16" s="18">
        <v>103</v>
      </c>
      <c r="B16" s="14">
        <v>4</v>
      </c>
      <c r="C16" s="14">
        <v>120</v>
      </c>
      <c r="D16" s="14">
        <v>120</v>
      </c>
      <c r="E16" s="4" t="s">
        <v>7</v>
      </c>
      <c r="F16" s="4" t="s">
        <v>50</v>
      </c>
      <c r="G16" s="66" t="s">
        <v>51</v>
      </c>
      <c r="H16" s="4" t="s">
        <v>52</v>
      </c>
      <c r="I16" s="4" t="s">
        <v>94</v>
      </c>
      <c r="J16" s="62">
        <v>790</v>
      </c>
      <c r="K16" s="30" t="s">
        <v>6</v>
      </c>
      <c r="L16" s="93">
        <f>IF(K16="ja",C16/100,"")</f>
      </c>
      <c r="M16" s="63">
        <f>IF(K16="ja",$N$5*C16/100,0)</f>
        <v>0</v>
      </c>
      <c r="N16" s="6">
        <v>1.1</v>
      </c>
      <c r="O16" s="6">
        <v>1</v>
      </c>
      <c r="P16" s="6">
        <v>1</v>
      </c>
      <c r="Q16" s="6">
        <v>1</v>
      </c>
      <c r="R16" s="80">
        <f>(J16+M16)*N16*O16*P16*Q16</f>
        <v>869.0000000000001</v>
      </c>
      <c r="S16" s="15">
        <f>R16*B16</f>
        <v>3476.0000000000005</v>
      </c>
      <c r="T16" s="31">
        <v>1</v>
      </c>
      <c r="U16" s="138">
        <f>S16*T16</f>
        <v>3476.0000000000005</v>
      </c>
      <c r="V16"/>
    </row>
    <row r="17" spans="1:22" s="9" customFormat="1" ht="18" customHeight="1">
      <c r="A17" s="18"/>
      <c r="B17" s="14"/>
      <c r="C17" s="14"/>
      <c r="D17" s="14"/>
      <c r="E17" s="4"/>
      <c r="F17" s="4"/>
      <c r="G17" s="4"/>
      <c r="H17" s="4"/>
      <c r="I17" s="4"/>
      <c r="J17" s="62"/>
      <c r="K17" s="30"/>
      <c r="L17" s="30"/>
      <c r="M17" s="63"/>
      <c r="N17" s="6"/>
      <c r="O17" s="124"/>
      <c r="P17" s="125"/>
      <c r="Q17" s="80"/>
      <c r="R17" s="80"/>
      <c r="S17" s="14"/>
      <c r="T17" s="4"/>
      <c r="U17" s="138"/>
      <c r="V17"/>
    </row>
    <row r="18" spans="1:22" s="9" customFormat="1" ht="18" customHeight="1">
      <c r="A18" s="18"/>
      <c r="B18" s="14"/>
      <c r="C18" s="14"/>
      <c r="D18" s="14"/>
      <c r="E18" s="4"/>
      <c r="F18" s="4"/>
      <c r="G18" s="4"/>
      <c r="H18" s="4"/>
      <c r="I18" s="4"/>
      <c r="J18" s="62"/>
      <c r="K18" s="30"/>
      <c r="L18" s="30"/>
      <c r="M18" s="63"/>
      <c r="N18" s="6"/>
      <c r="O18" s="124"/>
      <c r="P18" s="125"/>
      <c r="Q18" s="80"/>
      <c r="R18" s="80"/>
      <c r="S18" s="14"/>
      <c r="T18" s="4"/>
      <c r="U18" s="138"/>
      <c r="V18"/>
    </row>
    <row r="19" spans="1:22" s="9" customFormat="1" ht="18" customHeight="1">
      <c r="A19" s="18"/>
      <c r="B19" s="14"/>
      <c r="C19" s="14"/>
      <c r="D19" s="14"/>
      <c r="E19" s="4"/>
      <c r="F19" s="4"/>
      <c r="G19" s="4"/>
      <c r="H19" s="4"/>
      <c r="I19" s="4"/>
      <c r="J19" s="62"/>
      <c r="K19" s="30"/>
      <c r="L19" s="30"/>
      <c r="M19" s="63"/>
      <c r="N19" s="6"/>
      <c r="O19" s="124"/>
      <c r="P19" s="125"/>
      <c r="Q19" s="80"/>
      <c r="R19" s="80"/>
      <c r="S19" s="14"/>
      <c r="T19" s="4"/>
      <c r="U19" s="138"/>
      <c r="V19"/>
    </row>
    <row r="20" spans="1:22" s="9" customFormat="1" ht="18" customHeight="1">
      <c r="A20" s="18"/>
      <c r="B20" s="14"/>
      <c r="C20" s="14"/>
      <c r="D20" s="14"/>
      <c r="E20" s="4"/>
      <c r="F20" s="4"/>
      <c r="G20" s="4"/>
      <c r="H20" s="4"/>
      <c r="I20" s="4"/>
      <c r="J20" s="62"/>
      <c r="K20" s="30"/>
      <c r="L20" s="30"/>
      <c r="M20" s="63"/>
      <c r="N20" s="6"/>
      <c r="O20" s="124"/>
      <c r="P20" s="125"/>
      <c r="Q20" s="80"/>
      <c r="R20" s="80"/>
      <c r="S20" s="14"/>
      <c r="T20" s="4"/>
      <c r="U20" s="138"/>
      <c r="V20"/>
    </row>
    <row r="21" spans="1:22" s="9" customFormat="1" ht="18" customHeight="1">
      <c r="A21" s="18"/>
      <c r="B21" s="14"/>
      <c r="C21" s="14"/>
      <c r="D21" s="14"/>
      <c r="E21" s="4"/>
      <c r="F21" s="4"/>
      <c r="G21" s="4"/>
      <c r="H21" s="4"/>
      <c r="I21" s="4"/>
      <c r="J21" s="62"/>
      <c r="K21" s="30"/>
      <c r="L21" s="30"/>
      <c r="M21" s="63"/>
      <c r="N21" s="6"/>
      <c r="O21" s="124"/>
      <c r="P21" s="125"/>
      <c r="Q21" s="80"/>
      <c r="R21" s="80"/>
      <c r="S21" s="14"/>
      <c r="T21" s="4"/>
      <c r="U21" s="138"/>
      <c r="V21"/>
    </row>
    <row r="22" spans="1:22" s="9" customFormat="1" ht="18" customHeight="1">
      <c r="A22" s="18"/>
      <c r="B22" s="14"/>
      <c r="C22" s="14"/>
      <c r="D22" s="14"/>
      <c r="E22" s="4"/>
      <c r="F22" s="4"/>
      <c r="G22" s="4"/>
      <c r="H22" s="4"/>
      <c r="I22" s="4"/>
      <c r="J22" s="62"/>
      <c r="K22" s="30"/>
      <c r="L22" s="30"/>
      <c r="M22" s="63"/>
      <c r="N22" s="6"/>
      <c r="O22" s="124"/>
      <c r="P22" s="125"/>
      <c r="Q22" s="80"/>
      <c r="R22" s="80"/>
      <c r="S22" s="14"/>
      <c r="T22" s="4"/>
      <c r="U22" s="138"/>
      <c r="V22"/>
    </row>
    <row r="23" spans="1:22" s="9" customFormat="1" ht="18" customHeight="1">
      <c r="A23" s="18"/>
      <c r="B23" s="14"/>
      <c r="C23" s="14"/>
      <c r="D23" s="14"/>
      <c r="E23" s="4"/>
      <c r="F23" s="4"/>
      <c r="G23" s="4"/>
      <c r="H23" s="4"/>
      <c r="I23" s="4"/>
      <c r="J23" s="62"/>
      <c r="K23" s="30"/>
      <c r="L23" s="30"/>
      <c r="M23" s="63"/>
      <c r="N23" s="6"/>
      <c r="O23" s="124"/>
      <c r="P23" s="125"/>
      <c r="Q23" s="80"/>
      <c r="R23" s="80"/>
      <c r="S23" s="14"/>
      <c r="T23" s="4"/>
      <c r="U23" s="138"/>
      <c r="V23"/>
    </row>
    <row r="24" spans="1:22" s="9" customFormat="1" ht="18" customHeight="1">
      <c r="A24" s="18"/>
      <c r="B24" s="14"/>
      <c r="C24" s="14"/>
      <c r="D24" s="14"/>
      <c r="E24" s="4"/>
      <c r="F24" s="4"/>
      <c r="G24" s="4"/>
      <c r="H24" s="4"/>
      <c r="I24" s="4"/>
      <c r="J24" s="62"/>
      <c r="K24" s="30"/>
      <c r="L24" s="30"/>
      <c r="M24" s="63"/>
      <c r="N24" s="6"/>
      <c r="O24" s="124"/>
      <c r="P24" s="125"/>
      <c r="Q24" s="80"/>
      <c r="R24" s="80"/>
      <c r="S24" s="14"/>
      <c r="T24" s="4"/>
      <c r="U24" s="138"/>
      <c r="V24"/>
    </row>
    <row r="25" spans="1:22" s="9" customFormat="1" ht="18" customHeight="1">
      <c r="A25" s="18"/>
      <c r="B25" s="14"/>
      <c r="C25" s="14"/>
      <c r="D25" s="14"/>
      <c r="E25" s="4"/>
      <c r="F25" s="4"/>
      <c r="G25" s="4"/>
      <c r="H25" s="4"/>
      <c r="I25" s="4"/>
      <c r="J25" s="62"/>
      <c r="K25" s="30"/>
      <c r="L25" s="30"/>
      <c r="M25" s="63"/>
      <c r="N25" s="6"/>
      <c r="O25" s="124"/>
      <c r="P25" s="125"/>
      <c r="Q25" s="80"/>
      <c r="R25" s="80"/>
      <c r="S25" s="14"/>
      <c r="T25" s="4"/>
      <c r="U25" s="138"/>
      <c r="V25"/>
    </row>
    <row r="26" spans="1:22" s="9" customFormat="1" ht="18" customHeight="1">
      <c r="A26" s="18"/>
      <c r="B26" s="14"/>
      <c r="C26" s="14"/>
      <c r="D26" s="14"/>
      <c r="E26" s="4"/>
      <c r="F26" s="4"/>
      <c r="G26" s="4"/>
      <c r="H26" s="4"/>
      <c r="I26" s="4"/>
      <c r="J26" s="62"/>
      <c r="K26" s="30"/>
      <c r="L26" s="30"/>
      <c r="M26" s="63"/>
      <c r="N26" s="6"/>
      <c r="O26" s="124"/>
      <c r="P26" s="125"/>
      <c r="Q26" s="80"/>
      <c r="R26" s="80"/>
      <c r="S26" s="14"/>
      <c r="T26" s="4"/>
      <c r="U26" s="138"/>
      <c r="V26"/>
    </row>
    <row r="27" spans="1:22" s="9" customFormat="1" ht="18" customHeight="1">
      <c r="A27" s="18"/>
      <c r="B27" s="14"/>
      <c r="C27" s="14"/>
      <c r="D27" s="14"/>
      <c r="E27" s="4"/>
      <c r="F27" s="4"/>
      <c r="G27" s="4"/>
      <c r="H27" s="4"/>
      <c r="I27" s="4"/>
      <c r="J27" s="62"/>
      <c r="K27" s="30"/>
      <c r="L27" s="30"/>
      <c r="M27" s="63"/>
      <c r="N27" s="6"/>
      <c r="O27" s="124"/>
      <c r="P27" s="125"/>
      <c r="Q27" s="80"/>
      <c r="R27" s="80"/>
      <c r="S27" s="14"/>
      <c r="T27" s="4"/>
      <c r="U27" s="138"/>
      <c r="V27"/>
    </row>
    <row r="28" spans="1:22" s="9" customFormat="1" ht="18" customHeight="1">
      <c r="A28" s="18"/>
      <c r="B28" s="14"/>
      <c r="C28" s="14"/>
      <c r="D28" s="14"/>
      <c r="E28" s="4"/>
      <c r="F28" s="4"/>
      <c r="G28" s="4"/>
      <c r="H28" s="4"/>
      <c r="I28" s="4"/>
      <c r="J28" s="62"/>
      <c r="K28" s="30"/>
      <c r="L28" s="30"/>
      <c r="M28" s="63"/>
      <c r="N28" s="6"/>
      <c r="O28" s="124"/>
      <c r="P28" s="125"/>
      <c r="Q28" s="80"/>
      <c r="R28" s="80"/>
      <c r="S28" s="14"/>
      <c r="T28" s="4"/>
      <c r="U28" s="138"/>
      <c r="V28"/>
    </row>
    <row r="29" spans="1:22" s="9" customFormat="1" ht="18" customHeight="1">
      <c r="A29" s="18"/>
      <c r="B29" s="14"/>
      <c r="C29" s="14"/>
      <c r="D29" s="14"/>
      <c r="E29" s="4"/>
      <c r="F29" s="4"/>
      <c r="G29" s="4"/>
      <c r="H29" s="4"/>
      <c r="I29" s="4"/>
      <c r="J29" s="62"/>
      <c r="K29" s="30"/>
      <c r="L29" s="30"/>
      <c r="M29" s="63"/>
      <c r="N29" s="6"/>
      <c r="O29" s="124"/>
      <c r="P29" s="125"/>
      <c r="Q29" s="80"/>
      <c r="R29" s="80"/>
      <c r="S29" s="14"/>
      <c r="T29" s="4"/>
      <c r="U29" s="138"/>
      <c r="V29"/>
    </row>
    <row r="30" spans="1:22" s="9" customFormat="1" ht="18" customHeight="1">
      <c r="A30" s="18"/>
      <c r="B30" s="14"/>
      <c r="C30" s="14"/>
      <c r="D30" s="14"/>
      <c r="E30" s="4"/>
      <c r="F30" s="4"/>
      <c r="G30" s="4"/>
      <c r="H30" s="4"/>
      <c r="I30" s="4"/>
      <c r="J30" s="62"/>
      <c r="K30" s="30"/>
      <c r="L30" s="30"/>
      <c r="M30" s="63"/>
      <c r="N30" s="6"/>
      <c r="O30" s="124"/>
      <c r="P30" s="125"/>
      <c r="Q30" s="80"/>
      <c r="R30" s="80"/>
      <c r="S30" s="14"/>
      <c r="T30" s="4"/>
      <c r="U30" s="138"/>
      <c r="V30"/>
    </row>
    <row r="31" spans="1:22" s="9" customFormat="1" ht="18" customHeight="1">
      <c r="A31" s="18"/>
      <c r="B31" s="14"/>
      <c r="C31" s="14"/>
      <c r="D31" s="14"/>
      <c r="E31" s="4"/>
      <c r="F31" s="4"/>
      <c r="G31" s="4"/>
      <c r="H31" s="4"/>
      <c r="I31" s="4"/>
      <c r="J31" s="62"/>
      <c r="K31" s="30"/>
      <c r="L31" s="30"/>
      <c r="M31" s="63"/>
      <c r="N31" s="6"/>
      <c r="O31" s="124"/>
      <c r="P31" s="125"/>
      <c r="Q31" s="80"/>
      <c r="R31" s="80"/>
      <c r="S31" s="14"/>
      <c r="T31" s="4"/>
      <c r="U31" s="138"/>
      <c r="V31"/>
    </row>
    <row r="32" spans="1:22" s="9" customFormat="1" ht="18" customHeight="1">
      <c r="A32" s="18"/>
      <c r="B32" s="14"/>
      <c r="C32" s="14"/>
      <c r="D32" s="14"/>
      <c r="E32" s="4"/>
      <c r="F32" s="4"/>
      <c r="G32" s="4"/>
      <c r="H32" s="4"/>
      <c r="I32" s="4"/>
      <c r="J32" s="62"/>
      <c r="K32" s="30"/>
      <c r="L32" s="30"/>
      <c r="M32" s="63"/>
      <c r="N32" s="6"/>
      <c r="O32" s="124"/>
      <c r="P32" s="125"/>
      <c r="Q32" s="80"/>
      <c r="R32" s="80"/>
      <c r="S32" s="14"/>
      <c r="T32" s="4"/>
      <c r="U32" s="138"/>
      <c r="V32"/>
    </row>
    <row r="33" spans="1:22" s="9" customFormat="1" ht="18" customHeight="1">
      <c r="A33" s="18"/>
      <c r="B33" s="14"/>
      <c r="C33" s="14"/>
      <c r="D33" s="14"/>
      <c r="E33" s="4"/>
      <c r="F33" s="4"/>
      <c r="G33" s="4"/>
      <c r="H33" s="4"/>
      <c r="I33" s="4"/>
      <c r="J33" s="62"/>
      <c r="K33" s="30"/>
      <c r="L33" s="30"/>
      <c r="M33" s="63"/>
      <c r="N33" s="6"/>
      <c r="O33" s="124"/>
      <c r="P33" s="125"/>
      <c r="Q33" s="80"/>
      <c r="R33" s="80"/>
      <c r="S33" s="14"/>
      <c r="T33" s="4"/>
      <c r="U33" s="138"/>
      <c r="V33" s="13"/>
    </row>
    <row r="34" spans="1:22" s="9" customFormat="1" ht="18" customHeight="1">
      <c r="A34" s="18"/>
      <c r="B34" s="14"/>
      <c r="C34" s="14"/>
      <c r="D34" s="14"/>
      <c r="E34" s="4"/>
      <c r="F34" s="4"/>
      <c r="G34" s="4"/>
      <c r="H34" s="4"/>
      <c r="I34" s="4"/>
      <c r="J34" s="62"/>
      <c r="K34" s="30"/>
      <c r="L34" s="30"/>
      <c r="M34" s="63"/>
      <c r="N34" s="6"/>
      <c r="O34" s="124"/>
      <c r="P34" s="125"/>
      <c r="Q34" s="80"/>
      <c r="R34" s="80"/>
      <c r="S34" s="14"/>
      <c r="T34" s="4"/>
      <c r="U34" s="138"/>
      <c r="V34" s="13"/>
    </row>
    <row r="35" spans="1:21" s="9" customFormat="1" ht="18" customHeight="1">
      <c r="A35" s="18"/>
      <c r="B35" s="14"/>
      <c r="C35" s="14"/>
      <c r="D35" s="14"/>
      <c r="E35" s="4"/>
      <c r="F35" s="4"/>
      <c r="G35" s="4"/>
      <c r="H35" s="4"/>
      <c r="I35" s="4"/>
      <c r="J35" s="62"/>
      <c r="K35" s="30"/>
      <c r="L35" s="30"/>
      <c r="M35" s="63"/>
      <c r="N35" s="6"/>
      <c r="O35" s="124"/>
      <c r="P35" s="125"/>
      <c r="Q35" s="80"/>
      <c r="R35" s="80"/>
      <c r="S35" s="14"/>
      <c r="T35" s="4"/>
      <c r="U35" s="138"/>
    </row>
    <row r="36" spans="1:23" s="42" customFormat="1" ht="18" customHeight="1">
      <c r="A36" s="133"/>
      <c r="B36" s="134">
        <f>SUM(B14:B35)</f>
        <v>8</v>
      </c>
      <c r="C36" s="133"/>
      <c r="D36" s="11" t="s">
        <v>99</v>
      </c>
      <c r="E36" s="45"/>
      <c r="F36" s="45"/>
      <c r="G36" s="45"/>
      <c r="H36" s="45"/>
      <c r="I36" s="45"/>
      <c r="J36" s="12"/>
      <c r="K36" s="126" t="s">
        <v>66</v>
      </c>
      <c r="L36" s="127">
        <f>SUM(L14:L35)</f>
        <v>2</v>
      </c>
      <c r="M36" s="128">
        <f>$N$5</f>
        <v>250</v>
      </c>
      <c r="N36" s="46"/>
      <c r="O36" s="12"/>
      <c r="P36" s="12"/>
      <c r="Q36" s="12"/>
      <c r="R36" s="129">
        <f>SUM(S14:S35)/SUM(B14:B35)</f>
        <v>1314.5</v>
      </c>
      <c r="S36" s="12"/>
      <c r="T36" s="129"/>
      <c r="U36" s="139">
        <f>SUM(U14:U35)</f>
        <v>10516</v>
      </c>
      <c r="V36" s="9"/>
      <c r="W36" s="9"/>
    </row>
    <row r="37" spans="1:23" s="42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33"/>
      <c r="U37" s="137" t="s">
        <v>97</v>
      </c>
      <c r="V37"/>
      <c r="W37" s="74"/>
    </row>
    <row r="38" spans="1:23" s="42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74"/>
    </row>
    <row r="39" spans="1:23" s="42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74"/>
    </row>
    <row r="40" spans="1:23" s="42" customFormat="1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74"/>
    </row>
    <row r="41" spans="1:22" s="42" customFormat="1" ht="18" customHeight="1">
      <c r="A41"/>
      <c r="B41"/>
      <c r="C41"/>
      <c r="D41"/>
      <c r="E41" s="2"/>
      <c r="F41" s="2"/>
      <c r="G41" s="2"/>
      <c r="H41" s="2"/>
      <c r="I41" s="2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85" customFormat="1" ht="37.5">
      <c r="A42" s="118" t="s">
        <v>22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3"/>
      <c r="P42" s="82"/>
      <c r="Q42" s="82"/>
      <c r="R42" s="82"/>
      <c r="S42" s="82"/>
      <c r="T42" s="82"/>
      <c r="U42" s="84"/>
      <c r="V42" s="94" t="s">
        <v>96</v>
      </c>
    </row>
    <row r="44" spans="1:22" ht="12.75">
      <c r="A44" t="str">
        <f>A3</f>
        <v>Gemeinde:</v>
      </c>
      <c r="C44" t="str">
        <f>C3</f>
        <v>Xyilofon</v>
      </c>
      <c r="I44" s="70" t="s">
        <v>54</v>
      </c>
      <c r="J44" s="109" t="s">
        <v>55</v>
      </c>
      <c r="K44" s="67"/>
      <c r="L44" s="67"/>
      <c r="M44" s="110"/>
      <c r="N44" s="111"/>
      <c r="O44" s="111"/>
      <c r="P44" s="110"/>
      <c r="Q44" s="110"/>
      <c r="R44" s="110"/>
      <c r="S44" s="110"/>
      <c r="T44" s="110"/>
      <c r="U44" s="112"/>
      <c r="V44" s="110"/>
    </row>
    <row r="45" spans="1:22" ht="12.75">
      <c r="A45" t="str">
        <f>A4</f>
        <v>Strasse:</v>
      </c>
      <c r="C45" t="str">
        <f>C4</f>
        <v>K13</v>
      </c>
      <c r="I45" s="67"/>
      <c r="J45" s="56" t="s">
        <v>75</v>
      </c>
      <c r="K45" s="106" t="s">
        <v>79</v>
      </c>
      <c r="L45" s="106"/>
      <c r="M45" s="34"/>
      <c r="N45" s="32"/>
      <c r="O45" s="32"/>
      <c r="P45" s="34"/>
      <c r="Q45" s="34"/>
      <c r="R45" s="34"/>
      <c r="S45" s="34"/>
      <c r="T45" s="34"/>
      <c r="U45" s="100"/>
      <c r="V45" s="34"/>
    </row>
    <row r="46" spans="1:22" ht="12.75">
      <c r="A46" t="str">
        <f>A5</f>
        <v>Abschnitt:</v>
      </c>
      <c r="C46" t="str">
        <f>C5</f>
        <v>Kreisel Bubikon bis Abzw. Musterdorf</v>
      </c>
      <c r="I46" s="67"/>
      <c r="J46" s="34"/>
      <c r="M46" s="35" t="s">
        <v>87</v>
      </c>
      <c r="N46" s="113">
        <v>250</v>
      </c>
      <c r="O46" s="98" t="s">
        <v>88</v>
      </c>
      <c r="P46" s="35"/>
      <c r="Q46" s="35"/>
      <c r="R46" s="35"/>
      <c r="S46" s="35"/>
      <c r="T46" s="35"/>
      <c r="U46" s="105"/>
      <c r="V46" s="35"/>
    </row>
    <row r="47" spans="1:22" ht="15.75">
      <c r="A47" s="10" t="str">
        <f>A6</f>
        <v>Gebäude:</v>
      </c>
      <c r="B47" s="10"/>
      <c r="C47" s="10" t="str">
        <f>C6</f>
        <v>Mustergasse 37</v>
      </c>
      <c r="I47" s="67"/>
      <c r="J47" s="34"/>
      <c r="M47" s="35"/>
      <c r="N47" s="32" t="s">
        <v>16</v>
      </c>
      <c r="O47" s="99" t="s">
        <v>101</v>
      </c>
      <c r="P47" s="34"/>
      <c r="Q47" s="34"/>
      <c r="R47" s="34"/>
      <c r="S47" s="34"/>
      <c r="T47" s="34"/>
      <c r="U47" s="100"/>
      <c r="V47" s="34"/>
    </row>
    <row r="48" spans="9:22" ht="12.75">
      <c r="I48" s="67"/>
      <c r="J48" s="34"/>
      <c r="M48" s="35"/>
      <c r="N48" s="32"/>
      <c r="O48" s="35" t="s">
        <v>61</v>
      </c>
      <c r="P48" s="130" t="s">
        <v>64</v>
      </c>
      <c r="Q48" s="35"/>
      <c r="R48" s="35"/>
      <c r="S48" s="35"/>
      <c r="T48" s="105"/>
      <c r="U48" s="114"/>
      <c r="V48" s="35"/>
    </row>
    <row r="49" spans="1:22" ht="15.75">
      <c r="A49" s="95" t="s">
        <v>69</v>
      </c>
      <c r="B49" s="96"/>
      <c r="C49" s="97" t="str">
        <f>C8</f>
        <v>V2.6</v>
      </c>
      <c r="I49" s="67"/>
      <c r="J49" s="34"/>
      <c r="M49" s="35"/>
      <c r="N49" s="32"/>
      <c r="O49" s="35"/>
      <c r="P49" s="141" t="s">
        <v>102</v>
      </c>
      <c r="Q49" s="145" t="s">
        <v>104</v>
      </c>
      <c r="R49" s="146"/>
      <c r="S49" s="146"/>
      <c r="T49" s="146"/>
      <c r="U49" s="147"/>
      <c r="V49" s="147"/>
    </row>
    <row r="50" spans="9:22" ht="12.75">
      <c r="I50" s="67"/>
      <c r="J50" s="34"/>
      <c r="M50" s="35"/>
      <c r="N50" s="32"/>
      <c r="O50" s="86"/>
      <c r="P50" s="141" t="s">
        <v>103</v>
      </c>
      <c r="R50" s="33" t="s">
        <v>92</v>
      </c>
      <c r="S50" s="115"/>
      <c r="T50" s="33"/>
      <c r="U50" s="116"/>
      <c r="V50" s="117"/>
    </row>
    <row r="51" spans="1:22" ht="15.75">
      <c r="A51" s="10"/>
      <c r="B51" s="10"/>
      <c r="I51" s="67"/>
      <c r="J51" s="34"/>
      <c r="M51" s="35"/>
      <c r="N51" s="32"/>
      <c r="O51" s="35"/>
      <c r="P51" s="142"/>
      <c r="R51" s="33"/>
      <c r="S51" s="34" t="s">
        <v>18</v>
      </c>
      <c r="T51" s="101" t="s">
        <v>93</v>
      </c>
      <c r="U51" s="100"/>
      <c r="V51" s="34"/>
    </row>
    <row r="52" spans="1:23" ht="15.75">
      <c r="A52" s="10"/>
      <c r="B52" s="10"/>
      <c r="I52" s="67"/>
      <c r="J52" s="34"/>
      <c r="M52" s="35"/>
      <c r="N52" s="32"/>
      <c r="O52" s="35"/>
      <c r="P52" s="142"/>
      <c r="R52" s="33"/>
      <c r="S52" s="34"/>
      <c r="T52" s="61"/>
      <c r="V52" s="2"/>
      <c r="W52" s="2"/>
    </row>
    <row r="53" spans="1:22" s="2" customFormat="1" ht="12.75">
      <c r="A53" s="16" t="s">
        <v>45</v>
      </c>
      <c r="B53" s="25" t="s">
        <v>43</v>
      </c>
      <c r="C53" s="26" t="s">
        <v>26</v>
      </c>
      <c r="D53" s="26" t="s">
        <v>27</v>
      </c>
      <c r="E53" s="25" t="s">
        <v>2</v>
      </c>
      <c r="F53" s="68" t="s">
        <v>46</v>
      </c>
      <c r="G53" s="68"/>
      <c r="H53" s="68"/>
      <c r="I53" s="68"/>
      <c r="J53" s="26" t="s">
        <v>76</v>
      </c>
      <c r="K53" s="22" t="s">
        <v>13</v>
      </c>
      <c r="L53" s="22"/>
      <c r="M53" s="22"/>
      <c r="N53" s="28" t="s">
        <v>15</v>
      </c>
      <c r="O53" s="23" t="s">
        <v>62</v>
      </c>
      <c r="P53" s="143" t="s">
        <v>106</v>
      </c>
      <c r="Q53" s="89" t="s">
        <v>90</v>
      </c>
      <c r="R53" s="90"/>
      <c r="S53" s="25" t="s">
        <v>17</v>
      </c>
      <c r="T53" s="19" t="s">
        <v>19</v>
      </c>
      <c r="U53" s="20"/>
      <c r="V53" s="39" t="s">
        <v>25</v>
      </c>
    </row>
    <row r="54" spans="1:22" s="38" customFormat="1" ht="12.75">
      <c r="A54" s="17" t="s">
        <v>44</v>
      </c>
      <c r="B54" s="27" t="s">
        <v>42</v>
      </c>
      <c r="C54" s="150" t="s">
        <v>107</v>
      </c>
      <c r="D54" s="151"/>
      <c r="E54" s="27"/>
      <c r="F54" s="69" t="s">
        <v>47</v>
      </c>
      <c r="G54" s="69" t="s">
        <v>48</v>
      </c>
      <c r="H54" s="69" t="s">
        <v>49</v>
      </c>
      <c r="I54" s="69" t="s">
        <v>53</v>
      </c>
      <c r="J54" s="25" t="s">
        <v>31</v>
      </c>
      <c r="K54" s="23" t="s">
        <v>14</v>
      </c>
      <c r="L54" s="24" t="s">
        <v>65</v>
      </c>
      <c r="M54" s="24" t="s">
        <v>30</v>
      </c>
      <c r="N54" s="29" t="s">
        <v>60</v>
      </c>
      <c r="O54" s="88" t="s">
        <v>60</v>
      </c>
      <c r="P54" s="144"/>
      <c r="Q54" s="7" t="s">
        <v>91</v>
      </c>
      <c r="R54" s="72" t="s">
        <v>89</v>
      </c>
      <c r="S54" s="27" t="s">
        <v>32</v>
      </c>
      <c r="T54" s="16" t="s">
        <v>5</v>
      </c>
      <c r="U54" s="21" t="s">
        <v>33</v>
      </c>
      <c r="V54" s="40" t="s">
        <v>34</v>
      </c>
    </row>
    <row r="55" spans="1:22" s="9" customFormat="1" ht="18" customHeight="1">
      <c r="A55" s="18">
        <v>301</v>
      </c>
      <c r="B55" s="14">
        <v>2</v>
      </c>
      <c r="C55" s="14">
        <v>344</v>
      </c>
      <c r="D55" s="14">
        <v>137</v>
      </c>
      <c r="E55" s="4" t="s">
        <v>3</v>
      </c>
      <c r="F55" s="4" t="s">
        <v>50</v>
      </c>
      <c r="G55" s="66" t="s">
        <v>51</v>
      </c>
      <c r="H55" s="4" t="s">
        <v>52</v>
      </c>
      <c r="I55" s="4" t="s">
        <v>94</v>
      </c>
      <c r="J55" s="62">
        <v>2370</v>
      </c>
      <c r="K55" s="30" t="s">
        <v>4</v>
      </c>
      <c r="L55" s="93">
        <f>IF(K55="ja",C55/100,"")</f>
        <v>3.44</v>
      </c>
      <c r="M55" s="63">
        <f>IF(K55="ja",$N$46*C55/100,0)</f>
        <v>860</v>
      </c>
      <c r="N55" s="6">
        <v>1.1</v>
      </c>
      <c r="O55" s="6">
        <v>1</v>
      </c>
      <c r="P55" s="6">
        <v>1</v>
      </c>
      <c r="Q55" s="80">
        <f>(J55+M55)*N55*O55*P55</f>
        <v>3553.0000000000005</v>
      </c>
      <c r="R55" s="79">
        <f>IF(Q55&gt;2000,2000,Q55)</f>
        <v>2000</v>
      </c>
      <c r="S55" s="15">
        <f>R55*B55</f>
        <v>4000</v>
      </c>
      <c r="T55" s="31">
        <v>0.8</v>
      </c>
      <c r="U55" s="62">
        <f>S55*T55</f>
        <v>3200</v>
      </c>
      <c r="V55" s="62">
        <f>Q55*B55-U55</f>
        <v>3906.000000000001</v>
      </c>
    </row>
    <row r="56" spans="1:22" s="9" customFormat="1" ht="18" customHeight="1">
      <c r="A56" s="18">
        <v>302</v>
      </c>
      <c r="B56" s="14">
        <v>2</v>
      </c>
      <c r="C56" s="14">
        <v>160</v>
      </c>
      <c r="D56" s="14">
        <v>70</v>
      </c>
      <c r="E56" s="4" t="s">
        <v>24</v>
      </c>
      <c r="F56" s="4" t="s">
        <v>50</v>
      </c>
      <c r="G56" s="66" t="s">
        <v>51</v>
      </c>
      <c r="H56" s="4" t="s">
        <v>52</v>
      </c>
      <c r="I56" s="4" t="s">
        <v>94</v>
      </c>
      <c r="J56" s="62">
        <v>890</v>
      </c>
      <c r="K56" s="30" t="s">
        <v>6</v>
      </c>
      <c r="L56" s="93">
        <f>IF(K56="ja",C56/100,"")</f>
      </c>
      <c r="M56" s="63">
        <f>IF(K56="ja",$N$46*C56/100,0)</f>
        <v>0</v>
      </c>
      <c r="N56" s="6">
        <v>1.1</v>
      </c>
      <c r="O56" s="6">
        <v>1</v>
      </c>
      <c r="P56" s="6">
        <v>1</v>
      </c>
      <c r="Q56" s="80">
        <f>(J56+M56)*N56*O56*P56</f>
        <v>979.0000000000001</v>
      </c>
      <c r="R56" s="79">
        <f>IF(Q56&gt;2000,2000,Q56)</f>
        <v>979.0000000000001</v>
      </c>
      <c r="S56" s="15">
        <f>R56*B56</f>
        <v>1958.0000000000002</v>
      </c>
      <c r="T56" s="31">
        <v>0.6</v>
      </c>
      <c r="U56" s="62">
        <f>S56*T56</f>
        <v>1174.8000000000002</v>
      </c>
      <c r="V56" s="62">
        <f>Q56*B56-U56</f>
        <v>783.2</v>
      </c>
    </row>
    <row r="57" spans="1:22" s="9" customFormat="1" ht="18" customHeight="1">
      <c r="A57" s="18">
        <v>303</v>
      </c>
      <c r="B57" s="14">
        <v>4</v>
      </c>
      <c r="C57" s="14">
        <v>120</v>
      </c>
      <c r="D57" s="14">
        <v>120</v>
      </c>
      <c r="E57" s="4" t="s">
        <v>7</v>
      </c>
      <c r="F57" s="4" t="s">
        <v>50</v>
      </c>
      <c r="G57" s="66" t="s">
        <v>51</v>
      </c>
      <c r="H57" s="4" t="s">
        <v>52</v>
      </c>
      <c r="I57" s="4" t="s">
        <v>94</v>
      </c>
      <c r="J57" s="62">
        <v>790</v>
      </c>
      <c r="K57" s="30" t="s">
        <v>6</v>
      </c>
      <c r="L57" s="93">
        <f>IF(K57="ja",C57/100,"")</f>
      </c>
      <c r="M57" s="63">
        <f>IF(K57="ja",$N$46*C57/100,0)</f>
        <v>0</v>
      </c>
      <c r="N57" s="6">
        <v>1.1</v>
      </c>
      <c r="O57" s="6">
        <v>1</v>
      </c>
      <c r="P57" s="6">
        <v>1</v>
      </c>
      <c r="Q57" s="80">
        <f>(J57+M57)*N57*O57*P57</f>
        <v>869.0000000000001</v>
      </c>
      <c r="R57" s="79">
        <f>IF(Q57&gt;2000,2000,Q57)</f>
        <v>869.0000000000001</v>
      </c>
      <c r="S57" s="15">
        <f>R57*B57</f>
        <v>3476.0000000000005</v>
      </c>
      <c r="T57" s="31">
        <v>0.2</v>
      </c>
      <c r="U57" s="62">
        <f>S57*T57</f>
        <v>695.2000000000002</v>
      </c>
      <c r="V57" s="62">
        <f>Q57*B57-U57</f>
        <v>2780.8</v>
      </c>
    </row>
    <row r="58" spans="1:22" s="9" customFormat="1" ht="18" customHeight="1">
      <c r="A58" s="18"/>
      <c r="B58" s="14"/>
      <c r="C58" s="14"/>
      <c r="D58" s="14"/>
      <c r="E58" s="4"/>
      <c r="F58" s="4"/>
      <c r="G58" s="66"/>
      <c r="H58" s="4"/>
      <c r="I58" s="4"/>
      <c r="J58" s="62"/>
      <c r="K58" s="30"/>
      <c r="L58" s="93"/>
      <c r="M58" s="63"/>
      <c r="N58" s="6"/>
      <c r="O58" s="6"/>
      <c r="P58" s="6"/>
      <c r="Q58" s="80"/>
      <c r="R58" s="79"/>
      <c r="S58" s="15"/>
      <c r="T58" s="31"/>
      <c r="U58" s="62"/>
      <c r="V58" s="62"/>
    </row>
    <row r="59" spans="1:22" s="9" customFormat="1" ht="18" customHeight="1">
      <c r="A59" s="18"/>
      <c r="B59" s="14"/>
      <c r="C59" s="14"/>
      <c r="D59" s="14"/>
      <c r="E59" s="4"/>
      <c r="F59" s="4"/>
      <c r="G59" s="4"/>
      <c r="H59" s="4"/>
      <c r="I59" s="4"/>
      <c r="J59" s="62"/>
      <c r="K59" s="30"/>
      <c r="L59" s="30"/>
      <c r="M59" s="63"/>
      <c r="N59" s="6"/>
      <c r="O59" s="131"/>
      <c r="P59" s="6"/>
      <c r="Q59" s="80"/>
      <c r="R59" s="79"/>
      <c r="S59" s="14"/>
      <c r="T59" s="4"/>
      <c r="U59" s="62"/>
      <c r="V59" s="62"/>
    </row>
    <row r="60" spans="1:22" s="9" customFormat="1" ht="18" customHeight="1">
      <c r="A60" s="18"/>
      <c r="B60" s="14"/>
      <c r="C60" s="14"/>
      <c r="D60" s="14"/>
      <c r="E60" s="4"/>
      <c r="F60" s="4"/>
      <c r="G60" s="4"/>
      <c r="H60" s="4"/>
      <c r="I60" s="4"/>
      <c r="J60" s="62"/>
      <c r="K60" s="30"/>
      <c r="L60" s="30"/>
      <c r="M60" s="63"/>
      <c r="N60" s="6"/>
      <c r="O60" s="131"/>
      <c r="P60" s="6"/>
      <c r="Q60" s="80"/>
      <c r="R60" s="79"/>
      <c r="S60" s="14"/>
      <c r="T60" s="4"/>
      <c r="U60" s="62"/>
      <c r="V60" s="62"/>
    </row>
    <row r="61" spans="1:22" s="9" customFormat="1" ht="18" customHeight="1">
      <c r="A61" s="18"/>
      <c r="B61" s="14"/>
      <c r="C61" s="14"/>
      <c r="D61" s="14"/>
      <c r="E61" s="4"/>
      <c r="F61" s="4"/>
      <c r="G61" s="4"/>
      <c r="H61" s="4"/>
      <c r="I61" s="4"/>
      <c r="J61" s="62"/>
      <c r="K61" s="30"/>
      <c r="L61" s="30"/>
      <c r="M61" s="63"/>
      <c r="N61" s="6"/>
      <c r="O61" s="131"/>
      <c r="P61" s="6"/>
      <c r="Q61" s="80"/>
      <c r="R61" s="79"/>
      <c r="S61" s="14"/>
      <c r="T61" s="4"/>
      <c r="U61" s="62"/>
      <c r="V61" s="62"/>
    </row>
    <row r="62" spans="1:22" s="9" customFormat="1" ht="18" customHeight="1">
      <c r="A62" s="18"/>
      <c r="B62" s="14"/>
      <c r="C62" s="14"/>
      <c r="D62" s="14"/>
      <c r="E62" s="4"/>
      <c r="F62" s="4"/>
      <c r="G62" s="4"/>
      <c r="H62" s="4"/>
      <c r="I62" s="4"/>
      <c r="J62" s="62"/>
      <c r="K62" s="30"/>
      <c r="L62" s="30"/>
      <c r="M62" s="63"/>
      <c r="N62" s="6"/>
      <c r="O62" s="131"/>
      <c r="P62" s="6"/>
      <c r="Q62" s="80"/>
      <c r="R62" s="79"/>
      <c r="S62" s="14"/>
      <c r="T62" s="4"/>
      <c r="U62" s="62"/>
      <c r="V62" s="62"/>
    </row>
    <row r="63" spans="1:22" s="9" customFormat="1" ht="18" customHeight="1">
      <c r="A63" s="18"/>
      <c r="B63" s="14"/>
      <c r="C63" s="14"/>
      <c r="D63" s="14"/>
      <c r="E63" s="4"/>
      <c r="F63" s="4"/>
      <c r="G63" s="4"/>
      <c r="H63" s="4"/>
      <c r="I63" s="4"/>
      <c r="J63" s="62"/>
      <c r="K63" s="30"/>
      <c r="L63" s="30"/>
      <c r="M63" s="63"/>
      <c r="N63" s="6"/>
      <c r="O63" s="131"/>
      <c r="P63" s="6"/>
      <c r="Q63" s="80"/>
      <c r="R63" s="79"/>
      <c r="S63" s="14"/>
      <c r="T63" s="4"/>
      <c r="U63" s="62"/>
      <c r="V63" s="62"/>
    </row>
    <row r="64" spans="1:22" s="9" customFormat="1" ht="18" customHeight="1">
      <c r="A64" s="18"/>
      <c r="B64" s="14"/>
      <c r="C64" s="14"/>
      <c r="D64" s="14"/>
      <c r="E64" s="4"/>
      <c r="F64" s="4"/>
      <c r="G64" s="4"/>
      <c r="H64" s="4"/>
      <c r="I64" s="4"/>
      <c r="J64" s="62"/>
      <c r="K64" s="30"/>
      <c r="L64" s="30"/>
      <c r="M64" s="63"/>
      <c r="N64" s="6"/>
      <c r="O64" s="131"/>
      <c r="P64" s="6"/>
      <c r="Q64" s="80"/>
      <c r="R64" s="79"/>
      <c r="S64" s="14"/>
      <c r="T64" s="4"/>
      <c r="U64" s="62"/>
      <c r="V64" s="62"/>
    </row>
    <row r="65" spans="1:22" s="9" customFormat="1" ht="18" customHeight="1">
      <c r="A65" s="18"/>
      <c r="B65" s="14"/>
      <c r="C65" s="14"/>
      <c r="D65" s="14"/>
      <c r="E65" s="4"/>
      <c r="F65" s="4"/>
      <c r="G65" s="4"/>
      <c r="H65" s="4"/>
      <c r="I65" s="4"/>
      <c r="J65" s="62"/>
      <c r="K65" s="30"/>
      <c r="L65" s="30"/>
      <c r="M65" s="63"/>
      <c r="N65" s="6"/>
      <c r="O65" s="131"/>
      <c r="P65" s="6"/>
      <c r="Q65" s="80"/>
      <c r="R65" s="79"/>
      <c r="S65" s="14"/>
      <c r="T65" s="4"/>
      <c r="U65" s="62"/>
      <c r="V65" s="62"/>
    </row>
    <row r="66" spans="1:22" s="9" customFormat="1" ht="18" customHeight="1">
      <c r="A66" s="18"/>
      <c r="B66" s="14"/>
      <c r="C66" s="14"/>
      <c r="D66" s="14"/>
      <c r="E66" s="4"/>
      <c r="F66" s="4"/>
      <c r="G66" s="4"/>
      <c r="H66" s="4"/>
      <c r="I66" s="4"/>
      <c r="J66" s="62"/>
      <c r="K66" s="30"/>
      <c r="L66" s="30"/>
      <c r="M66" s="63"/>
      <c r="N66" s="6"/>
      <c r="O66" s="131"/>
      <c r="P66" s="6"/>
      <c r="Q66" s="80"/>
      <c r="R66" s="79"/>
      <c r="S66" s="14"/>
      <c r="T66" s="4"/>
      <c r="U66" s="62"/>
      <c r="V66" s="62"/>
    </row>
    <row r="67" spans="1:22" s="9" customFormat="1" ht="18" customHeight="1">
      <c r="A67" s="18"/>
      <c r="B67" s="14"/>
      <c r="C67" s="14"/>
      <c r="D67" s="14"/>
      <c r="E67" s="4"/>
      <c r="F67" s="4"/>
      <c r="G67" s="4"/>
      <c r="H67" s="4"/>
      <c r="I67" s="4"/>
      <c r="J67" s="62"/>
      <c r="K67" s="30"/>
      <c r="L67" s="30"/>
      <c r="M67" s="63"/>
      <c r="N67" s="6"/>
      <c r="O67" s="131"/>
      <c r="P67" s="6"/>
      <c r="Q67" s="80"/>
      <c r="R67" s="79"/>
      <c r="S67" s="14"/>
      <c r="T67" s="4"/>
      <c r="U67" s="62"/>
      <c r="V67" s="62"/>
    </row>
    <row r="68" spans="1:22" s="9" customFormat="1" ht="18" customHeight="1">
      <c r="A68" s="18"/>
      <c r="B68" s="14"/>
      <c r="C68" s="14"/>
      <c r="D68" s="14"/>
      <c r="E68" s="4"/>
      <c r="F68" s="4"/>
      <c r="G68" s="4"/>
      <c r="H68" s="4"/>
      <c r="I68" s="4"/>
      <c r="J68" s="62"/>
      <c r="K68" s="30"/>
      <c r="L68" s="30"/>
      <c r="M68" s="63"/>
      <c r="N68" s="6"/>
      <c r="O68" s="131"/>
      <c r="P68" s="6"/>
      <c r="Q68" s="80"/>
      <c r="R68" s="79"/>
      <c r="S68" s="14"/>
      <c r="T68" s="4"/>
      <c r="U68" s="62"/>
      <c r="V68" s="62"/>
    </row>
    <row r="69" spans="1:22" s="9" customFormat="1" ht="18" customHeight="1">
      <c r="A69" s="18"/>
      <c r="B69" s="14"/>
      <c r="C69" s="14"/>
      <c r="D69" s="14"/>
      <c r="E69" s="4"/>
      <c r="F69" s="4"/>
      <c r="G69" s="4"/>
      <c r="H69" s="4"/>
      <c r="I69" s="4"/>
      <c r="J69" s="62"/>
      <c r="K69" s="30"/>
      <c r="L69" s="30"/>
      <c r="M69" s="63"/>
      <c r="N69" s="6"/>
      <c r="O69" s="131"/>
      <c r="P69" s="6"/>
      <c r="Q69" s="80"/>
      <c r="R69" s="79"/>
      <c r="S69" s="14"/>
      <c r="T69" s="4"/>
      <c r="U69" s="62"/>
      <c r="V69" s="62"/>
    </row>
    <row r="70" spans="1:22" s="9" customFormat="1" ht="18" customHeight="1">
      <c r="A70" s="18"/>
      <c r="B70" s="14"/>
      <c r="C70" s="14"/>
      <c r="D70" s="14"/>
      <c r="E70" s="4"/>
      <c r="F70" s="4"/>
      <c r="G70" s="4"/>
      <c r="H70" s="4"/>
      <c r="I70" s="4"/>
      <c r="J70" s="62"/>
      <c r="K70" s="30"/>
      <c r="L70" s="30"/>
      <c r="M70" s="63"/>
      <c r="N70" s="6"/>
      <c r="O70" s="131"/>
      <c r="P70" s="6"/>
      <c r="Q70" s="80"/>
      <c r="R70" s="79"/>
      <c r="S70" s="14"/>
      <c r="T70" s="4"/>
      <c r="U70" s="62"/>
      <c r="V70" s="62"/>
    </row>
    <row r="71" spans="1:22" s="9" customFormat="1" ht="18" customHeight="1">
      <c r="A71" s="18"/>
      <c r="B71" s="14"/>
      <c r="C71" s="14"/>
      <c r="D71" s="14"/>
      <c r="E71" s="4"/>
      <c r="F71" s="4"/>
      <c r="G71" s="4"/>
      <c r="H71" s="4"/>
      <c r="I71" s="4"/>
      <c r="J71" s="62"/>
      <c r="K71" s="30"/>
      <c r="L71" s="30"/>
      <c r="M71" s="63"/>
      <c r="N71" s="6"/>
      <c r="O71" s="131"/>
      <c r="P71" s="6"/>
      <c r="Q71" s="80"/>
      <c r="R71" s="79"/>
      <c r="S71" s="14"/>
      <c r="T71" s="4"/>
      <c r="U71" s="62"/>
      <c r="V71" s="62"/>
    </row>
    <row r="72" spans="1:22" s="9" customFormat="1" ht="18" customHeight="1">
      <c r="A72" s="18"/>
      <c r="B72" s="14"/>
      <c r="C72" s="14"/>
      <c r="D72" s="14"/>
      <c r="E72" s="4"/>
      <c r="F72" s="4"/>
      <c r="G72" s="4"/>
      <c r="H72" s="4"/>
      <c r="I72" s="4"/>
      <c r="J72" s="62"/>
      <c r="K72" s="30"/>
      <c r="L72" s="30"/>
      <c r="M72" s="63"/>
      <c r="N72" s="6"/>
      <c r="O72" s="131"/>
      <c r="P72" s="6"/>
      <c r="Q72" s="80"/>
      <c r="R72" s="79"/>
      <c r="S72" s="14"/>
      <c r="T72" s="4"/>
      <c r="U72" s="62"/>
      <c r="V72" s="62"/>
    </row>
    <row r="73" spans="1:22" s="9" customFormat="1" ht="18" customHeight="1">
      <c r="A73" s="18"/>
      <c r="B73" s="14"/>
      <c r="C73" s="14"/>
      <c r="D73" s="14"/>
      <c r="E73" s="4"/>
      <c r="F73" s="4"/>
      <c r="G73" s="4"/>
      <c r="H73" s="4"/>
      <c r="I73" s="4"/>
      <c r="J73" s="62"/>
      <c r="K73" s="30"/>
      <c r="L73" s="30"/>
      <c r="M73" s="63"/>
      <c r="N73" s="6"/>
      <c r="O73" s="131"/>
      <c r="P73" s="6"/>
      <c r="Q73" s="80"/>
      <c r="R73" s="79"/>
      <c r="S73" s="14"/>
      <c r="T73" s="4"/>
      <c r="U73" s="62"/>
      <c r="V73" s="62"/>
    </row>
    <row r="74" spans="1:22" s="9" customFormat="1" ht="18" customHeight="1">
      <c r="A74" s="18"/>
      <c r="B74" s="14"/>
      <c r="C74" s="14"/>
      <c r="D74" s="14"/>
      <c r="E74" s="4"/>
      <c r="F74" s="4"/>
      <c r="G74" s="4"/>
      <c r="H74" s="4"/>
      <c r="I74" s="4"/>
      <c r="J74" s="62"/>
      <c r="K74" s="30"/>
      <c r="L74" s="30"/>
      <c r="M74" s="63"/>
      <c r="N74" s="6"/>
      <c r="O74" s="131"/>
      <c r="P74" s="6"/>
      <c r="Q74" s="80"/>
      <c r="R74" s="79"/>
      <c r="S74" s="14"/>
      <c r="T74" s="4"/>
      <c r="U74" s="62"/>
      <c r="V74" s="62"/>
    </row>
    <row r="75" spans="1:22" s="9" customFormat="1" ht="18" customHeight="1">
      <c r="A75" s="18"/>
      <c r="B75" s="14"/>
      <c r="C75" s="14"/>
      <c r="D75" s="14"/>
      <c r="E75" s="4"/>
      <c r="F75" s="4"/>
      <c r="G75" s="4"/>
      <c r="H75" s="4"/>
      <c r="I75" s="4"/>
      <c r="J75" s="62"/>
      <c r="K75" s="30"/>
      <c r="L75" s="30"/>
      <c r="M75" s="63"/>
      <c r="N75" s="6"/>
      <c r="O75" s="131"/>
      <c r="P75" s="6"/>
      <c r="Q75" s="80"/>
      <c r="R75" s="79"/>
      <c r="S75" s="14"/>
      <c r="T75" s="4"/>
      <c r="U75" s="62"/>
      <c r="V75" s="62"/>
    </row>
    <row r="76" spans="1:22" s="9" customFormat="1" ht="18" customHeight="1">
      <c r="A76" s="18"/>
      <c r="B76" s="14"/>
      <c r="C76" s="14"/>
      <c r="D76" s="14"/>
      <c r="E76" s="4"/>
      <c r="F76" s="4"/>
      <c r="G76" s="4"/>
      <c r="H76" s="4"/>
      <c r="I76" s="4"/>
      <c r="J76" s="62"/>
      <c r="K76" s="30"/>
      <c r="L76" s="30"/>
      <c r="M76" s="63"/>
      <c r="N76" s="6"/>
      <c r="O76" s="131"/>
      <c r="P76" s="6"/>
      <c r="Q76" s="80"/>
      <c r="R76" s="79"/>
      <c r="S76" s="14"/>
      <c r="T76" s="4"/>
      <c r="U76" s="62"/>
      <c r="V76" s="62"/>
    </row>
    <row r="77" spans="1:22" s="42" customFormat="1" ht="18" customHeight="1">
      <c r="A77" s="133"/>
      <c r="B77" s="134">
        <f>SUM(B55:B76)</f>
        <v>8</v>
      </c>
      <c r="C77" s="133"/>
      <c r="D77" s="11" t="s">
        <v>23</v>
      </c>
      <c r="E77" s="45"/>
      <c r="F77" s="45"/>
      <c r="G77" s="45"/>
      <c r="H77" s="45"/>
      <c r="I77" s="45"/>
      <c r="J77" s="12"/>
      <c r="K77" s="126" t="s">
        <v>66</v>
      </c>
      <c r="L77" s="127">
        <f>SUM(L55:L76)</f>
        <v>3.44</v>
      </c>
      <c r="M77" s="128">
        <f>$N$46</f>
        <v>250</v>
      </c>
      <c r="N77" s="46"/>
      <c r="O77" s="46"/>
      <c r="P77" s="12"/>
      <c r="Q77" s="148">
        <f>SUM(S55:S76)/SUM(B55:B76)</f>
        <v>1179.25</v>
      </c>
      <c r="R77" s="149"/>
      <c r="S77" s="92"/>
      <c r="T77" s="45"/>
      <c r="U77" s="53">
        <f>SUM(U55:U76)</f>
        <v>5070</v>
      </c>
      <c r="V77" s="54">
        <f>SUM(V55:V76)</f>
        <v>7470.000000000001</v>
      </c>
    </row>
    <row r="78" spans="1:22" s="42" customFormat="1" ht="18" customHeight="1">
      <c r="A78"/>
      <c r="B78"/>
      <c r="C78"/>
      <c r="D78"/>
      <c r="E78" s="2"/>
      <c r="F78" s="2"/>
      <c r="G78" s="2"/>
      <c r="H78" s="2"/>
      <c r="I78" s="2"/>
      <c r="J78"/>
      <c r="K78"/>
      <c r="L78"/>
      <c r="M78"/>
      <c r="N78"/>
      <c r="O78"/>
      <c r="P78"/>
      <c r="Q78"/>
      <c r="R78"/>
      <c r="S78"/>
      <c r="T78"/>
      <c r="U78" s="135">
        <f>U77/(U77+V77)</f>
        <v>0.4043062200956938</v>
      </c>
      <c r="V78" s="136">
        <f>V77/(U77+V77)</f>
        <v>0.5956937799043063</v>
      </c>
    </row>
    <row r="79" spans="10:22" ht="18" customHeight="1">
      <c r="J79" s="60"/>
      <c r="K79" s="71"/>
      <c r="L79" s="71"/>
      <c r="M79" s="60"/>
      <c r="N79" s="132"/>
      <c r="O79" s="132"/>
      <c r="P79" s="41"/>
      <c r="Q79" s="41"/>
      <c r="R79" s="41"/>
      <c r="S79" s="41"/>
      <c r="T79" s="41"/>
      <c r="U79" s="43"/>
      <c r="V79" s="44" t="s">
        <v>81</v>
      </c>
    </row>
    <row r="83" spans="5:21" ht="15.75">
      <c r="E83"/>
      <c r="F83"/>
      <c r="G83"/>
      <c r="H83"/>
      <c r="I83"/>
      <c r="K83"/>
      <c r="L83"/>
      <c r="N83"/>
      <c r="O83"/>
      <c r="P83" s="11" t="s">
        <v>74</v>
      </c>
      <c r="Q83" s="12"/>
      <c r="R83" s="12"/>
      <c r="S83" s="65"/>
      <c r="T83" s="45"/>
      <c r="U83" s="139">
        <f>ROUNDUP(U77+U36,-2)</f>
        <v>15600</v>
      </c>
    </row>
    <row r="84" spans="5:21" ht="15">
      <c r="E84"/>
      <c r="F84"/>
      <c r="G84"/>
      <c r="H84"/>
      <c r="I84"/>
      <c r="K84"/>
      <c r="L84"/>
      <c r="N84"/>
      <c r="O84"/>
      <c r="P84" s="122" t="s">
        <v>82</v>
      </c>
      <c r="Q84" s="120"/>
      <c r="R84" s="120"/>
      <c r="S84" s="120"/>
      <c r="T84" s="120"/>
      <c r="U84" s="140">
        <f>ROUNDUP(U36,-2)</f>
        <v>10600</v>
      </c>
    </row>
    <row r="85" spans="5:21" ht="15">
      <c r="E85"/>
      <c r="F85"/>
      <c r="G85"/>
      <c r="H85"/>
      <c r="I85"/>
      <c r="K85"/>
      <c r="L85"/>
      <c r="N85"/>
      <c r="O85"/>
      <c r="P85" s="123" t="s">
        <v>100</v>
      </c>
      <c r="Q85" s="119"/>
      <c r="R85" s="119"/>
      <c r="S85" s="119"/>
      <c r="T85" s="119"/>
      <c r="U85" s="121">
        <f>ROUNDUP(U77,-2)</f>
        <v>5100</v>
      </c>
    </row>
  </sheetData>
  <sheetProtection/>
  <mergeCells count="3">
    <mergeCell ref="Q77:R77"/>
    <mergeCell ref="C13:D13"/>
    <mergeCell ref="C54:D54"/>
  </mergeCells>
  <printOptions/>
  <pageMargins left="0.6" right="0.16" top="0.55" bottom="0.34" header="0.4921259845" footer="0.19"/>
  <pageSetup horizontalDpi="600" verticalDpi="600" orientation="landscape" paperSize="9" scale="50" r:id="rId1"/>
  <headerFooter alignWithMargins="0">
    <oddFooter>&amp;L&amp;8Verkehr und Infrastruktur Kanton Luzern&amp;C&amp;8&amp;F&amp;A/&amp;D/ws</oddFoot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4" max="5" width="11.421875" style="1" customWidth="1"/>
    <col min="6" max="6" width="5.421875" style="0" customWidth="1"/>
    <col min="12" max="12" width="5.140625" style="0" customWidth="1"/>
    <col min="18" max="18" width="5.140625" style="0" customWidth="1"/>
    <col min="24" max="24" width="5.140625" style="0" customWidth="1"/>
    <col min="30" max="30" width="5.421875" style="0" customWidth="1"/>
  </cols>
  <sheetData>
    <row r="1" spans="1:25" ht="12.75">
      <c r="A1" t="s">
        <v>10</v>
      </c>
      <c r="M1" t="str">
        <f>$A$1</f>
        <v>1-flüglig, Holzfenster, Schallschutzglas, Widerstandsklasse 2, Drehflügel, keine Sprossen</v>
      </c>
      <c r="Y1" t="str">
        <f>$A$1</f>
        <v>1-flüglig, Holzfenster, Schallschutzglas, Widerstandsklasse 2, Drehflügel, keine Sprossen</v>
      </c>
    </row>
    <row r="2" spans="1:25" ht="12.75">
      <c r="A2" t="s">
        <v>28</v>
      </c>
      <c r="M2" t="str">
        <f>$A$2</f>
        <v>Berechnungsgrundlage: www.w4w.ch/offerte/offerteindex.htm (März 2004)</v>
      </c>
      <c r="Y2" t="str">
        <f>$A$2</f>
        <v>Berechnungsgrundlage: www.w4w.ch/offerte/offerteindex.htm (März 2004)</v>
      </c>
    </row>
    <row r="4" spans="1:29" ht="12.75">
      <c r="A4" s="7" t="s">
        <v>1</v>
      </c>
      <c r="B4" s="7" t="s">
        <v>0</v>
      </c>
      <c r="C4" s="4" t="s">
        <v>8</v>
      </c>
      <c r="D4" s="8" t="s">
        <v>11</v>
      </c>
      <c r="E4" s="5" t="s">
        <v>9</v>
      </c>
      <c r="G4" s="7" t="s">
        <v>1</v>
      </c>
      <c r="H4" s="7" t="s">
        <v>0</v>
      </c>
      <c r="I4" s="4" t="s">
        <v>8</v>
      </c>
      <c r="J4" s="8" t="s">
        <v>11</v>
      </c>
      <c r="K4" s="5" t="s">
        <v>9</v>
      </c>
      <c r="M4" s="7" t="s">
        <v>1</v>
      </c>
      <c r="N4" s="7" t="s">
        <v>0</v>
      </c>
      <c r="O4" s="4" t="s">
        <v>8</v>
      </c>
      <c r="P4" s="8" t="s">
        <v>11</v>
      </c>
      <c r="Q4" s="5" t="s">
        <v>9</v>
      </c>
      <c r="S4" s="7" t="s">
        <v>1</v>
      </c>
      <c r="T4" s="7" t="s">
        <v>0</v>
      </c>
      <c r="U4" s="4" t="s">
        <v>8</v>
      </c>
      <c r="V4" s="8" t="s">
        <v>11</v>
      </c>
      <c r="W4" s="5" t="s">
        <v>9</v>
      </c>
      <c r="Y4" s="7" t="s">
        <v>1</v>
      </c>
      <c r="Z4" s="7" t="s">
        <v>0</v>
      </c>
      <c r="AA4" s="4" t="s">
        <v>8</v>
      </c>
      <c r="AB4" s="8" t="s">
        <v>11</v>
      </c>
      <c r="AC4" s="5" t="s">
        <v>9</v>
      </c>
    </row>
    <row r="5" spans="1:30" ht="12.75">
      <c r="A5" s="7">
        <v>50</v>
      </c>
      <c r="B5" s="7">
        <v>50</v>
      </c>
      <c r="C5" s="6">
        <f>A5*B5/10000</f>
        <v>0.25</v>
      </c>
      <c r="D5" s="8">
        <v>370</v>
      </c>
      <c r="E5" s="5">
        <f>D5/C5</f>
        <v>1480</v>
      </c>
      <c r="F5" s="47">
        <f>ROUND($D$5+($D$20-$D$5)/($C$20-$C$5)*(C5-$C$5),-1)</f>
        <v>370</v>
      </c>
      <c r="G5" s="7">
        <v>60</v>
      </c>
      <c r="H5" s="7">
        <v>50</v>
      </c>
      <c r="I5" s="6">
        <f aca="true" t="shared" si="0" ref="I5:I20">G5*H5/10000</f>
        <v>0.3</v>
      </c>
      <c r="J5" s="8">
        <v>390</v>
      </c>
      <c r="K5" s="5">
        <f>J5/I5</f>
        <v>1300</v>
      </c>
      <c r="L5" s="47">
        <f>ROUND($J$5+($J$20-$J$5)/($I$20-$I$5)*(I5-$I$5),-1)</f>
        <v>390</v>
      </c>
      <c r="M5" s="7">
        <v>70</v>
      </c>
      <c r="N5" s="7">
        <v>50</v>
      </c>
      <c r="O5" s="6">
        <f aca="true" t="shared" si="1" ref="O5:O20">M5*N5/10000</f>
        <v>0.35</v>
      </c>
      <c r="P5" s="8">
        <v>410</v>
      </c>
      <c r="Q5" s="5">
        <f>P5/O5</f>
        <v>1171.4285714285716</v>
      </c>
      <c r="R5" s="47">
        <f>ROUND($J$5+($J$20-$J$5)/($I$20-$I$5)*(O5-$I$5),-1)</f>
        <v>410</v>
      </c>
      <c r="S5" s="7">
        <v>80</v>
      </c>
      <c r="T5" s="7">
        <v>50</v>
      </c>
      <c r="U5" s="6">
        <f aca="true" t="shared" si="2" ref="U5:U20">S5*T5/10000</f>
        <v>0.4</v>
      </c>
      <c r="V5" s="8">
        <v>420</v>
      </c>
      <c r="W5" s="5">
        <f>V5/U5</f>
        <v>1050</v>
      </c>
      <c r="X5" s="47">
        <f>ROUND($V$5+($V$20-$V$5)/($U$20-$U$5)*(U5-$U$5),-1)</f>
        <v>420</v>
      </c>
      <c r="Y5" s="7">
        <v>90</v>
      </c>
      <c r="Z5" s="7">
        <v>50</v>
      </c>
      <c r="AA5" s="6">
        <f aca="true" t="shared" si="3" ref="AA5:AA20">Y5*Z5/10000</f>
        <v>0.45</v>
      </c>
      <c r="AB5" s="8">
        <v>440</v>
      </c>
      <c r="AC5" s="5">
        <f>AB5/AA5</f>
        <v>977.7777777777777</v>
      </c>
      <c r="AD5" s="47">
        <f>ROUND($AB$5+($AB$20-$AB$5)/($AA$20-$AA$5)*(AA5-$AA$5),-1)</f>
        <v>440</v>
      </c>
    </row>
    <row r="6" spans="1:30" ht="12.75">
      <c r="A6" s="7">
        <v>50</v>
      </c>
      <c r="B6" s="7">
        <v>60</v>
      </c>
      <c r="C6" s="6">
        <f aca="true" t="shared" si="4" ref="C6:C20">A6*B6/10000</f>
        <v>0.3</v>
      </c>
      <c r="D6" s="8">
        <v>390</v>
      </c>
      <c r="E6" s="5">
        <f aca="true" t="shared" si="5" ref="E6:E20">D6/C6</f>
        <v>1300</v>
      </c>
      <c r="F6" s="47">
        <f aca="true" t="shared" si="6" ref="F6:F23">ROUND($D$5+($D$20-$D$5)/($C$20-$C$5)*(C6-$C$5),-1)</f>
        <v>390</v>
      </c>
      <c r="G6" s="7">
        <v>60</v>
      </c>
      <c r="H6" s="7">
        <v>60</v>
      </c>
      <c r="I6" s="6">
        <f t="shared" si="0"/>
        <v>0.36</v>
      </c>
      <c r="J6" s="8">
        <v>410</v>
      </c>
      <c r="K6" s="5">
        <f aca="true" t="shared" si="7" ref="K6:K20">J6/I6</f>
        <v>1138.888888888889</v>
      </c>
      <c r="L6" s="47">
        <f aca="true" t="shared" si="8" ref="L6:L23">ROUND($J$5+($J$20-$J$5)/($I$20-$I$5)*(I6-$I$5),-1)</f>
        <v>410</v>
      </c>
      <c r="M6" s="7">
        <v>70</v>
      </c>
      <c r="N6" s="7">
        <v>60</v>
      </c>
      <c r="O6" s="6">
        <f t="shared" si="1"/>
        <v>0.42</v>
      </c>
      <c r="P6" s="8">
        <v>430</v>
      </c>
      <c r="Q6" s="5">
        <f aca="true" t="shared" si="9" ref="Q6:Q20">P6/O6</f>
        <v>1023.8095238095239</v>
      </c>
      <c r="R6" s="47">
        <f aca="true" t="shared" si="10" ref="R6:R23">ROUND($J$5+($J$20-$J$5)/($I$20-$I$5)*(O6-$I$5),-1)</f>
        <v>430</v>
      </c>
      <c r="S6" s="7">
        <v>80</v>
      </c>
      <c r="T6" s="7">
        <v>60</v>
      </c>
      <c r="U6" s="6">
        <f t="shared" si="2"/>
        <v>0.48</v>
      </c>
      <c r="V6" s="8">
        <v>450</v>
      </c>
      <c r="W6" s="5">
        <f aca="true" t="shared" si="11" ref="W6:W20">V6/U6</f>
        <v>937.5</v>
      </c>
      <c r="X6" s="47">
        <f aca="true" t="shared" si="12" ref="X6:X23">ROUND($V$5+($V$20-$V$5)/($U$20-$U$5)*(U6-$U$5),-1)</f>
        <v>450</v>
      </c>
      <c r="Y6" s="7">
        <v>90</v>
      </c>
      <c r="Z6" s="7">
        <v>60</v>
      </c>
      <c r="AA6" s="6">
        <f t="shared" si="3"/>
        <v>0.54</v>
      </c>
      <c r="AB6" s="8">
        <v>470</v>
      </c>
      <c r="AC6" s="5">
        <f aca="true" t="shared" si="13" ref="AC6:AC20">AB6/AA6</f>
        <v>870.3703703703703</v>
      </c>
      <c r="AD6" s="47">
        <f aca="true" t="shared" si="14" ref="AD6:AD23">ROUND($AB$5+($AB$20-$AB$5)/($AA$20-$AA$5)*(AA6-$AA$5),-1)</f>
        <v>470</v>
      </c>
    </row>
    <row r="7" spans="1:30" ht="12.75">
      <c r="A7" s="7">
        <v>50</v>
      </c>
      <c r="B7" s="7">
        <v>70</v>
      </c>
      <c r="C7" s="6">
        <f t="shared" si="4"/>
        <v>0.35</v>
      </c>
      <c r="D7" s="8">
        <v>400</v>
      </c>
      <c r="E7" s="5">
        <f t="shared" si="5"/>
        <v>1142.857142857143</v>
      </c>
      <c r="F7" s="47">
        <f t="shared" si="6"/>
        <v>400</v>
      </c>
      <c r="G7" s="7">
        <v>60</v>
      </c>
      <c r="H7" s="7">
        <v>70</v>
      </c>
      <c r="I7" s="6">
        <f t="shared" si="0"/>
        <v>0.42</v>
      </c>
      <c r="J7" s="8">
        <v>430</v>
      </c>
      <c r="K7" s="5">
        <f t="shared" si="7"/>
        <v>1023.8095238095239</v>
      </c>
      <c r="L7" s="47">
        <f t="shared" si="8"/>
        <v>430</v>
      </c>
      <c r="M7" s="7">
        <v>70</v>
      </c>
      <c r="N7" s="7">
        <v>70</v>
      </c>
      <c r="O7" s="6">
        <f t="shared" si="1"/>
        <v>0.49</v>
      </c>
      <c r="P7" s="8">
        <v>460</v>
      </c>
      <c r="Q7" s="5">
        <f t="shared" si="9"/>
        <v>938.7755102040817</v>
      </c>
      <c r="R7" s="47">
        <f t="shared" si="10"/>
        <v>460</v>
      </c>
      <c r="S7" s="7">
        <v>80</v>
      </c>
      <c r="T7" s="7">
        <v>70</v>
      </c>
      <c r="U7" s="6">
        <f t="shared" si="2"/>
        <v>0.56</v>
      </c>
      <c r="V7" s="8">
        <v>480</v>
      </c>
      <c r="W7" s="5">
        <f t="shared" si="11"/>
        <v>857.1428571428571</v>
      </c>
      <c r="X7" s="47">
        <f t="shared" si="12"/>
        <v>480</v>
      </c>
      <c r="Y7" s="7">
        <v>90</v>
      </c>
      <c r="Z7" s="7">
        <v>70</v>
      </c>
      <c r="AA7" s="6">
        <f t="shared" si="3"/>
        <v>0.63</v>
      </c>
      <c r="AB7" s="8">
        <v>500</v>
      </c>
      <c r="AC7" s="5">
        <f t="shared" si="13"/>
        <v>793.6507936507936</v>
      </c>
      <c r="AD7" s="47">
        <f t="shared" si="14"/>
        <v>500</v>
      </c>
    </row>
    <row r="8" spans="1:30" ht="12.75">
      <c r="A8" s="7">
        <v>50</v>
      </c>
      <c r="B8" s="7">
        <v>80</v>
      </c>
      <c r="C8" s="6">
        <f t="shared" si="4"/>
        <v>0.4</v>
      </c>
      <c r="D8" s="8">
        <v>420</v>
      </c>
      <c r="E8" s="5">
        <f t="shared" si="5"/>
        <v>1050</v>
      </c>
      <c r="F8" s="47">
        <f t="shared" si="6"/>
        <v>420</v>
      </c>
      <c r="G8" s="7">
        <v>60</v>
      </c>
      <c r="H8" s="7">
        <v>80</v>
      </c>
      <c r="I8" s="6">
        <f t="shared" si="0"/>
        <v>0.48</v>
      </c>
      <c r="J8" s="8">
        <v>450</v>
      </c>
      <c r="K8" s="5">
        <f t="shared" si="7"/>
        <v>937.5</v>
      </c>
      <c r="L8" s="47">
        <f t="shared" si="8"/>
        <v>450</v>
      </c>
      <c r="M8" s="7">
        <v>70</v>
      </c>
      <c r="N8" s="7">
        <v>80</v>
      </c>
      <c r="O8" s="6">
        <f t="shared" si="1"/>
        <v>0.56</v>
      </c>
      <c r="P8" s="8">
        <v>480</v>
      </c>
      <c r="Q8" s="5">
        <f t="shared" si="9"/>
        <v>857.1428571428571</v>
      </c>
      <c r="R8" s="47">
        <f t="shared" si="10"/>
        <v>480</v>
      </c>
      <c r="S8" s="7">
        <v>80</v>
      </c>
      <c r="T8" s="7">
        <v>80</v>
      </c>
      <c r="U8" s="6">
        <f t="shared" si="2"/>
        <v>0.64</v>
      </c>
      <c r="V8" s="8">
        <v>510</v>
      </c>
      <c r="W8" s="5">
        <f t="shared" si="11"/>
        <v>796.875</v>
      </c>
      <c r="X8" s="47">
        <f t="shared" si="12"/>
        <v>510</v>
      </c>
      <c r="Y8" s="7">
        <v>90</v>
      </c>
      <c r="Z8" s="7">
        <v>80</v>
      </c>
      <c r="AA8" s="6">
        <f t="shared" si="3"/>
        <v>0.72</v>
      </c>
      <c r="AB8" s="8">
        <v>540</v>
      </c>
      <c r="AC8" s="5">
        <f t="shared" si="13"/>
        <v>750</v>
      </c>
      <c r="AD8" s="47">
        <f t="shared" si="14"/>
        <v>540</v>
      </c>
    </row>
    <row r="9" spans="1:30" ht="12.75">
      <c r="A9" s="7">
        <v>50</v>
      </c>
      <c r="B9" s="7">
        <v>90</v>
      </c>
      <c r="C9" s="6">
        <f t="shared" si="4"/>
        <v>0.45</v>
      </c>
      <c r="D9" s="8">
        <v>440</v>
      </c>
      <c r="E9" s="5">
        <f t="shared" si="5"/>
        <v>977.7777777777777</v>
      </c>
      <c r="F9" s="47">
        <f t="shared" si="6"/>
        <v>440</v>
      </c>
      <c r="G9" s="7">
        <v>60</v>
      </c>
      <c r="H9" s="7">
        <v>90</v>
      </c>
      <c r="I9" s="6">
        <f t="shared" si="0"/>
        <v>0.54</v>
      </c>
      <c r="J9" s="8">
        <v>470</v>
      </c>
      <c r="K9" s="5">
        <f t="shared" si="7"/>
        <v>870.3703703703703</v>
      </c>
      <c r="L9" s="47">
        <f t="shared" si="8"/>
        <v>470</v>
      </c>
      <c r="M9" s="7">
        <v>70</v>
      </c>
      <c r="N9" s="7">
        <v>90</v>
      </c>
      <c r="O9" s="6">
        <f t="shared" si="1"/>
        <v>0.63</v>
      </c>
      <c r="P9" s="8">
        <v>500</v>
      </c>
      <c r="Q9" s="5">
        <f t="shared" si="9"/>
        <v>793.6507936507936</v>
      </c>
      <c r="R9" s="47">
        <f t="shared" si="10"/>
        <v>500</v>
      </c>
      <c r="S9" s="7">
        <v>80</v>
      </c>
      <c r="T9" s="7">
        <v>90</v>
      </c>
      <c r="U9" s="6">
        <f t="shared" si="2"/>
        <v>0.72</v>
      </c>
      <c r="V9" s="8">
        <v>530</v>
      </c>
      <c r="W9" s="5">
        <f t="shared" si="11"/>
        <v>736.1111111111111</v>
      </c>
      <c r="X9" s="47">
        <f t="shared" si="12"/>
        <v>530</v>
      </c>
      <c r="Y9" s="7">
        <v>90</v>
      </c>
      <c r="Z9" s="7">
        <v>90</v>
      </c>
      <c r="AA9" s="6">
        <f t="shared" si="3"/>
        <v>0.81</v>
      </c>
      <c r="AB9" s="8">
        <v>570</v>
      </c>
      <c r="AC9" s="5">
        <f t="shared" si="13"/>
        <v>703.7037037037037</v>
      </c>
      <c r="AD9" s="47">
        <f t="shared" si="14"/>
        <v>570</v>
      </c>
    </row>
    <row r="10" spans="1:30" ht="12.75">
      <c r="A10" s="7">
        <v>50</v>
      </c>
      <c r="B10" s="7">
        <v>100</v>
      </c>
      <c r="C10" s="6">
        <f t="shared" si="4"/>
        <v>0.5</v>
      </c>
      <c r="D10" s="8">
        <v>460</v>
      </c>
      <c r="E10" s="5">
        <f t="shared" si="5"/>
        <v>920</v>
      </c>
      <c r="F10" s="47">
        <f t="shared" si="6"/>
        <v>460</v>
      </c>
      <c r="G10" s="7">
        <v>60</v>
      </c>
      <c r="H10" s="7">
        <v>100</v>
      </c>
      <c r="I10" s="6">
        <f t="shared" si="0"/>
        <v>0.6</v>
      </c>
      <c r="J10" s="8">
        <v>490</v>
      </c>
      <c r="K10" s="5">
        <f t="shared" si="7"/>
        <v>816.6666666666667</v>
      </c>
      <c r="L10" s="47">
        <f t="shared" si="8"/>
        <v>490</v>
      </c>
      <c r="M10" s="7">
        <v>70</v>
      </c>
      <c r="N10" s="7">
        <v>100</v>
      </c>
      <c r="O10" s="6">
        <f t="shared" si="1"/>
        <v>0.7</v>
      </c>
      <c r="P10" s="8">
        <v>530</v>
      </c>
      <c r="Q10" s="5">
        <f t="shared" si="9"/>
        <v>757.1428571428572</v>
      </c>
      <c r="R10" s="47">
        <f t="shared" si="10"/>
        <v>530</v>
      </c>
      <c r="S10" s="7">
        <v>80</v>
      </c>
      <c r="T10" s="7">
        <v>100</v>
      </c>
      <c r="U10" s="6">
        <f t="shared" si="2"/>
        <v>0.8</v>
      </c>
      <c r="V10" s="8">
        <v>560</v>
      </c>
      <c r="W10" s="5">
        <f t="shared" si="11"/>
        <v>700</v>
      </c>
      <c r="X10" s="47">
        <f t="shared" si="12"/>
        <v>560</v>
      </c>
      <c r="Y10" s="7">
        <v>90</v>
      </c>
      <c r="Z10" s="7">
        <v>100</v>
      </c>
      <c r="AA10" s="6">
        <f t="shared" si="3"/>
        <v>0.9</v>
      </c>
      <c r="AB10" s="8">
        <v>600</v>
      </c>
      <c r="AC10" s="5">
        <f t="shared" si="13"/>
        <v>666.6666666666666</v>
      </c>
      <c r="AD10" s="47">
        <f t="shared" si="14"/>
        <v>600</v>
      </c>
    </row>
    <row r="11" spans="1:30" ht="12.75">
      <c r="A11" s="7">
        <v>50</v>
      </c>
      <c r="B11" s="7">
        <v>110</v>
      </c>
      <c r="C11" s="6">
        <f t="shared" si="4"/>
        <v>0.55</v>
      </c>
      <c r="D11" s="8">
        <v>470</v>
      </c>
      <c r="E11" s="5">
        <f t="shared" si="5"/>
        <v>854.5454545454545</v>
      </c>
      <c r="F11" s="47">
        <f t="shared" si="6"/>
        <v>470</v>
      </c>
      <c r="G11" s="7">
        <v>60</v>
      </c>
      <c r="H11" s="7">
        <v>110</v>
      </c>
      <c r="I11" s="6">
        <f t="shared" si="0"/>
        <v>0.66</v>
      </c>
      <c r="J11" s="8">
        <v>510</v>
      </c>
      <c r="K11" s="5">
        <f t="shared" si="7"/>
        <v>772.7272727272726</v>
      </c>
      <c r="L11" s="47">
        <f t="shared" si="8"/>
        <v>510</v>
      </c>
      <c r="M11" s="7">
        <v>70</v>
      </c>
      <c r="N11" s="7">
        <v>110</v>
      </c>
      <c r="O11" s="6">
        <f t="shared" si="1"/>
        <v>0.77</v>
      </c>
      <c r="P11" s="8">
        <v>550</v>
      </c>
      <c r="Q11" s="5">
        <f t="shared" si="9"/>
        <v>714.2857142857142</v>
      </c>
      <c r="R11" s="47">
        <f t="shared" si="10"/>
        <v>550</v>
      </c>
      <c r="S11" s="7">
        <v>80</v>
      </c>
      <c r="T11" s="7">
        <v>110</v>
      </c>
      <c r="U11" s="6">
        <f t="shared" si="2"/>
        <v>0.88</v>
      </c>
      <c r="V11" s="8">
        <v>590</v>
      </c>
      <c r="W11" s="5">
        <f t="shared" si="11"/>
        <v>670.4545454545455</v>
      </c>
      <c r="X11" s="47">
        <f t="shared" si="12"/>
        <v>590</v>
      </c>
      <c r="Y11" s="7">
        <v>90</v>
      </c>
      <c r="Z11" s="7">
        <v>110</v>
      </c>
      <c r="AA11" s="6">
        <f t="shared" si="3"/>
        <v>0.99</v>
      </c>
      <c r="AB11" s="8">
        <v>630</v>
      </c>
      <c r="AC11" s="5">
        <f t="shared" si="13"/>
        <v>636.3636363636364</v>
      </c>
      <c r="AD11" s="47">
        <f t="shared" si="14"/>
        <v>630</v>
      </c>
    </row>
    <row r="12" spans="1:30" ht="12.75">
      <c r="A12" s="7">
        <v>50</v>
      </c>
      <c r="B12" s="7">
        <v>120</v>
      </c>
      <c r="C12" s="6">
        <f t="shared" si="4"/>
        <v>0.6</v>
      </c>
      <c r="D12" s="8">
        <v>490</v>
      </c>
      <c r="E12" s="5">
        <f t="shared" si="5"/>
        <v>816.6666666666667</v>
      </c>
      <c r="F12" s="47">
        <f t="shared" si="6"/>
        <v>490</v>
      </c>
      <c r="G12" s="7">
        <v>60</v>
      </c>
      <c r="H12" s="7">
        <v>120</v>
      </c>
      <c r="I12" s="6">
        <f t="shared" si="0"/>
        <v>0.72</v>
      </c>
      <c r="J12" s="8">
        <v>530</v>
      </c>
      <c r="K12" s="5">
        <f t="shared" si="7"/>
        <v>736.1111111111111</v>
      </c>
      <c r="L12" s="47">
        <f t="shared" si="8"/>
        <v>530</v>
      </c>
      <c r="M12" s="7">
        <v>70</v>
      </c>
      <c r="N12" s="7">
        <v>120</v>
      </c>
      <c r="O12" s="6">
        <f t="shared" si="1"/>
        <v>0.84</v>
      </c>
      <c r="P12" s="8">
        <v>580</v>
      </c>
      <c r="Q12" s="5">
        <f t="shared" si="9"/>
        <v>690.4761904761905</v>
      </c>
      <c r="R12" s="47">
        <f t="shared" si="10"/>
        <v>580</v>
      </c>
      <c r="S12" s="7">
        <v>80</v>
      </c>
      <c r="T12" s="7">
        <v>120</v>
      </c>
      <c r="U12" s="6">
        <f t="shared" si="2"/>
        <v>0.96</v>
      </c>
      <c r="V12" s="8">
        <v>620</v>
      </c>
      <c r="W12" s="5">
        <f t="shared" si="11"/>
        <v>645.8333333333334</v>
      </c>
      <c r="X12" s="47">
        <f t="shared" si="12"/>
        <v>620</v>
      </c>
      <c r="Y12" s="7">
        <v>90</v>
      </c>
      <c r="Z12" s="7">
        <v>120</v>
      </c>
      <c r="AA12" s="6">
        <f t="shared" si="3"/>
        <v>1.08</v>
      </c>
      <c r="AB12" s="8">
        <v>660</v>
      </c>
      <c r="AC12" s="5">
        <f t="shared" si="13"/>
        <v>611.1111111111111</v>
      </c>
      <c r="AD12" s="47">
        <f t="shared" si="14"/>
        <v>660</v>
      </c>
    </row>
    <row r="13" spans="1:30" ht="12.75">
      <c r="A13" s="7">
        <v>50</v>
      </c>
      <c r="B13" s="7">
        <v>130</v>
      </c>
      <c r="C13" s="6">
        <f t="shared" si="4"/>
        <v>0.65</v>
      </c>
      <c r="D13" s="8">
        <v>510</v>
      </c>
      <c r="E13" s="5">
        <f t="shared" si="5"/>
        <v>784.6153846153846</v>
      </c>
      <c r="F13" s="47">
        <f t="shared" si="6"/>
        <v>510</v>
      </c>
      <c r="G13" s="7">
        <v>60</v>
      </c>
      <c r="H13" s="7">
        <v>130</v>
      </c>
      <c r="I13" s="6">
        <f t="shared" si="0"/>
        <v>0.78</v>
      </c>
      <c r="J13" s="8">
        <v>560</v>
      </c>
      <c r="K13" s="5">
        <f t="shared" si="7"/>
        <v>717.9487179487179</v>
      </c>
      <c r="L13" s="47">
        <f t="shared" si="8"/>
        <v>560</v>
      </c>
      <c r="M13" s="7">
        <v>70</v>
      </c>
      <c r="N13" s="7">
        <v>130</v>
      </c>
      <c r="O13" s="6">
        <f t="shared" si="1"/>
        <v>0.91</v>
      </c>
      <c r="P13" s="8">
        <v>600</v>
      </c>
      <c r="Q13" s="5">
        <f t="shared" si="9"/>
        <v>659.3406593406593</v>
      </c>
      <c r="R13" s="47">
        <f t="shared" si="10"/>
        <v>600</v>
      </c>
      <c r="S13" s="7">
        <v>80</v>
      </c>
      <c r="T13" s="7">
        <v>130</v>
      </c>
      <c r="U13" s="6">
        <f t="shared" si="2"/>
        <v>1.04</v>
      </c>
      <c r="V13" s="8">
        <v>650</v>
      </c>
      <c r="W13" s="5">
        <f t="shared" si="11"/>
        <v>625</v>
      </c>
      <c r="X13" s="47">
        <f t="shared" si="12"/>
        <v>650</v>
      </c>
      <c r="Y13" s="7">
        <v>90</v>
      </c>
      <c r="Z13" s="7">
        <v>130</v>
      </c>
      <c r="AA13" s="6">
        <f t="shared" si="3"/>
        <v>1.17</v>
      </c>
      <c r="AB13" s="8">
        <v>700</v>
      </c>
      <c r="AC13" s="5">
        <f t="shared" si="13"/>
        <v>598.2905982905984</v>
      </c>
      <c r="AD13" s="47">
        <f t="shared" si="14"/>
        <v>700</v>
      </c>
    </row>
    <row r="14" spans="1:30" ht="12.75">
      <c r="A14" s="7">
        <v>50</v>
      </c>
      <c r="B14" s="7">
        <v>140</v>
      </c>
      <c r="C14" s="6">
        <f t="shared" si="4"/>
        <v>0.7</v>
      </c>
      <c r="D14" s="8">
        <v>530</v>
      </c>
      <c r="E14" s="5">
        <f t="shared" si="5"/>
        <v>757.1428571428572</v>
      </c>
      <c r="F14" s="47">
        <f t="shared" si="6"/>
        <v>530</v>
      </c>
      <c r="G14" s="7">
        <v>60</v>
      </c>
      <c r="H14" s="7">
        <v>140</v>
      </c>
      <c r="I14" s="6">
        <f t="shared" si="0"/>
        <v>0.84</v>
      </c>
      <c r="J14" s="8">
        <v>580</v>
      </c>
      <c r="K14" s="5">
        <f t="shared" si="7"/>
        <v>690.4761904761905</v>
      </c>
      <c r="L14" s="47">
        <f t="shared" si="8"/>
        <v>580</v>
      </c>
      <c r="M14" s="7">
        <v>70</v>
      </c>
      <c r="N14" s="7">
        <v>140</v>
      </c>
      <c r="O14" s="6">
        <f t="shared" si="1"/>
        <v>0.98</v>
      </c>
      <c r="P14" s="8">
        <v>620</v>
      </c>
      <c r="Q14" s="5">
        <f t="shared" si="9"/>
        <v>632.6530612244898</v>
      </c>
      <c r="R14" s="47">
        <f t="shared" si="10"/>
        <v>620</v>
      </c>
      <c r="S14" s="7">
        <v>80</v>
      </c>
      <c r="T14" s="7">
        <v>140</v>
      </c>
      <c r="U14" s="6">
        <f t="shared" si="2"/>
        <v>1.12</v>
      </c>
      <c r="V14" s="8">
        <v>680</v>
      </c>
      <c r="W14" s="5">
        <f t="shared" si="11"/>
        <v>607.1428571428571</v>
      </c>
      <c r="X14" s="47">
        <f t="shared" si="12"/>
        <v>680</v>
      </c>
      <c r="Y14" s="7">
        <v>90</v>
      </c>
      <c r="Z14" s="7">
        <v>140</v>
      </c>
      <c r="AA14" s="6">
        <f t="shared" si="3"/>
        <v>1.26</v>
      </c>
      <c r="AB14" s="8">
        <v>730</v>
      </c>
      <c r="AC14" s="5">
        <f t="shared" si="13"/>
        <v>579.3650793650794</v>
      </c>
      <c r="AD14" s="47">
        <f t="shared" si="14"/>
        <v>730</v>
      </c>
    </row>
    <row r="15" spans="1:30" ht="12.75">
      <c r="A15" s="7">
        <v>50</v>
      </c>
      <c r="B15" s="7">
        <v>150</v>
      </c>
      <c r="C15" s="6">
        <f t="shared" si="4"/>
        <v>0.75</v>
      </c>
      <c r="D15" s="8">
        <v>550</v>
      </c>
      <c r="E15" s="5">
        <f t="shared" si="5"/>
        <v>733.3333333333334</v>
      </c>
      <c r="F15" s="47">
        <f t="shared" si="6"/>
        <v>540</v>
      </c>
      <c r="G15" s="7">
        <v>60</v>
      </c>
      <c r="H15" s="7">
        <v>150</v>
      </c>
      <c r="I15" s="6">
        <f t="shared" si="0"/>
        <v>0.9</v>
      </c>
      <c r="J15" s="8">
        <v>600</v>
      </c>
      <c r="K15" s="5">
        <f t="shared" si="7"/>
        <v>666.6666666666666</v>
      </c>
      <c r="L15" s="47">
        <f t="shared" si="8"/>
        <v>600</v>
      </c>
      <c r="M15" s="7">
        <v>70</v>
      </c>
      <c r="N15" s="7">
        <v>150</v>
      </c>
      <c r="O15" s="6">
        <f t="shared" si="1"/>
        <v>1.05</v>
      </c>
      <c r="P15" s="8">
        <v>650</v>
      </c>
      <c r="Q15" s="5">
        <f t="shared" si="9"/>
        <v>619.047619047619</v>
      </c>
      <c r="R15" s="47">
        <f t="shared" si="10"/>
        <v>650</v>
      </c>
      <c r="S15" s="7">
        <v>80</v>
      </c>
      <c r="T15" s="7">
        <v>150</v>
      </c>
      <c r="U15" s="6">
        <f t="shared" si="2"/>
        <v>1.2</v>
      </c>
      <c r="V15" s="8">
        <v>710</v>
      </c>
      <c r="W15" s="5">
        <f t="shared" si="11"/>
        <v>591.6666666666667</v>
      </c>
      <c r="X15" s="47">
        <f t="shared" si="12"/>
        <v>710</v>
      </c>
      <c r="Y15" s="7">
        <v>90</v>
      </c>
      <c r="Z15" s="7">
        <v>150</v>
      </c>
      <c r="AA15" s="6">
        <f t="shared" si="3"/>
        <v>1.35</v>
      </c>
      <c r="AB15" s="8">
        <v>760</v>
      </c>
      <c r="AC15" s="5">
        <f t="shared" si="13"/>
        <v>562.9629629629629</v>
      </c>
      <c r="AD15" s="47">
        <f t="shared" si="14"/>
        <v>760</v>
      </c>
    </row>
    <row r="16" spans="1:30" ht="12.75">
      <c r="A16" s="7">
        <v>50</v>
      </c>
      <c r="B16" s="7">
        <v>160</v>
      </c>
      <c r="C16" s="6">
        <f t="shared" si="4"/>
        <v>0.8</v>
      </c>
      <c r="D16" s="8">
        <v>560</v>
      </c>
      <c r="E16" s="5">
        <f t="shared" si="5"/>
        <v>700</v>
      </c>
      <c r="F16" s="47">
        <f t="shared" si="6"/>
        <v>560</v>
      </c>
      <c r="G16" s="7">
        <v>60</v>
      </c>
      <c r="H16" s="7">
        <v>160</v>
      </c>
      <c r="I16" s="6">
        <f t="shared" si="0"/>
        <v>0.96</v>
      </c>
      <c r="J16" s="8">
        <v>620</v>
      </c>
      <c r="K16" s="5">
        <f t="shared" si="7"/>
        <v>645.8333333333334</v>
      </c>
      <c r="L16" s="47">
        <f t="shared" si="8"/>
        <v>620</v>
      </c>
      <c r="M16" s="7">
        <v>70</v>
      </c>
      <c r="N16" s="7">
        <v>160</v>
      </c>
      <c r="O16" s="6">
        <f t="shared" si="1"/>
        <v>1.12</v>
      </c>
      <c r="P16" s="8">
        <v>670</v>
      </c>
      <c r="Q16" s="5">
        <f t="shared" si="9"/>
        <v>598.2142857142857</v>
      </c>
      <c r="R16" s="47">
        <f t="shared" si="10"/>
        <v>670</v>
      </c>
      <c r="S16" s="7">
        <v>80</v>
      </c>
      <c r="T16" s="7">
        <v>160</v>
      </c>
      <c r="U16" s="6">
        <f t="shared" si="2"/>
        <v>1.28</v>
      </c>
      <c r="V16" s="8">
        <v>740</v>
      </c>
      <c r="W16" s="5">
        <f t="shared" si="11"/>
        <v>578.125</v>
      </c>
      <c r="X16" s="47">
        <f t="shared" si="12"/>
        <v>740</v>
      </c>
      <c r="Y16" s="7">
        <v>90</v>
      </c>
      <c r="Z16" s="7">
        <v>160</v>
      </c>
      <c r="AA16" s="6">
        <f t="shared" si="3"/>
        <v>1.44</v>
      </c>
      <c r="AB16" s="8">
        <v>790</v>
      </c>
      <c r="AC16" s="5">
        <f t="shared" si="13"/>
        <v>548.6111111111111</v>
      </c>
      <c r="AD16" s="47">
        <f t="shared" si="14"/>
        <v>790</v>
      </c>
    </row>
    <row r="17" spans="1:30" ht="12.75">
      <c r="A17" s="7">
        <v>50</v>
      </c>
      <c r="B17" s="7">
        <v>170</v>
      </c>
      <c r="C17" s="6">
        <f t="shared" si="4"/>
        <v>0.85</v>
      </c>
      <c r="D17" s="8">
        <v>580</v>
      </c>
      <c r="E17" s="5">
        <f t="shared" si="5"/>
        <v>682.3529411764706</v>
      </c>
      <c r="F17" s="47">
        <f t="shared" si="6"/>
        <v>580</v>
      </c>
      <c r="G17" s="7">
        <v>60</v>
      </c>
      <c r="H17" s="7">
        <v>170</v>
      </c>
      <c r="I17" s="6">
        <f t="shared" si="0"/>
        <v>1.02</v>
      </c>
      <c r="J17" s="8">
        <v>640</v>
      </c>
      <c r="K17" s="5">
        <f t="shared" si="7"/>
        <v>627.4509803921569</v>
      </c>
      <c r="L17" s="47">
        <f t="shared" si="8"/>
        <v>640</v>
      </c>
      <c r="M17" s="7">
        <v>70</v>
      </c>
      <c r="N17" s="7">
        <v>170</v>
      </c>
      <c r="O17" s="6">
        <f t="shared" si="1"/>
        <v>1.19</v>
      </c>
      <c r="P17" s="8">
        <v>700</v>
      </c>
      <c r="Q17" s="5">
        <f t="shared" si="9"/>
        <v>588.2352941176471</v>
      </c>
      <c r="R17" s="47">
        <f t="shared" si="10"/>
        <v>700</v>
      </c>
      <c r="S17" s="7">
        <v>80</v>
      </c>
      <c r="T17" s="7">
        <v>170</v>
      </c>
      <c r="U17" s="6">
        <f t="shared" si="2"/>
        <v>1.36</v>
      </c>
      <c r="V17" s="8">
        <v>760</v>
      </c>
      <c r="W17" s="5">
        <f t="shared" si="11"/>
        <v>558.8235294117646</v>
      </c>
      <c r="X17" s="47">
        <f t="shared" si="12"/>
        <v>760</v>
      </c>
      <c r="Y17" s="7">
        <v>90</v>
      </c>
      <c r="Z17" s="7">
        <v>170</v>
      </c>
      <c r="AA17" s="6">
        <f t="shared" si="3"/>
        <v>1.53</v>
      </c>
      <c r="AB17" s="8">
        <v>820</v>
      </c>
      <c r="AC17" s="5">
        <f t="shared" si="13"/>
        <v>535.9477124183006</v>
      </c>
      <c r="AD17" s="47">
        <f t="shared" si="14"/>
        <v>820</v>
      </c>
    </row>
    <row r="18" spans="1:30" ht="12.75">
      <c r="A18" s="7">
        <v>50</v>
      </c>
      <c r="B18" s="7">
        <v>180</v>
      </c>
      <c r="C18" s="6">
        <f t="shared" si="4"/>
        <v>0.9</v>
      </c>
      <c r="D18" s="8">
        <v>600</v>
      </c>
      <c r="E18" s="5">
        <f t="shared" si="5"/>
        <v>666.6666666666666</v>
      </c>
      <c r="F18" s="47">
        <f t="shared" si="6"/>
        <v>600</v>
      </c>
      <c r="G18" s="7">
        <v>60</v>
      </c>
      <c r="H18" s="7">
        <v>180</v>
      </c>
      <c r="I18" s="6">
        <f t="shared" si="0"/>
        <v>1.08</v>
      </c>
      <c r="J18" s="8">
        <v>660</v>
      </c>
      <c r="K18" s="5">
        <f t="shared" si="7"/>
        <v>611.1111111111111</v>
      </c>
      <c r="L18" s="47">
        <f t="shared" si="8"/>
        <v>660</v>
      </c>
      <c r="M18" s="7">
        <v>70</v>
      </c>
      <c r="N18" s="7">
        <v>180</v>
      </c>
      <c r="O18" s="6">
        <f t="shared" si="1"/>
        <v>1.26</v>
      </c>
      <c r="P18" s="8">
        <v>720</v>
      </c>
      <c r="Q18" s="5">
        <f t="shared" si="9"/>
        <v>571.4285714285714</v>
      </c>
      <c r="R18" s="47">
        <f t="shared" si="10"/>
        <v>720</v>
      </c>
      <c r="S18" s="7">
        <v>80</v>
      </c>
      <c r="T18" s="7">
        <v>180</v>
      </c>
      <c r="U18" s="6">
        <f t="shared" si="2"/>
        <v>1.44</v>
      </c>
      <c r="V18" s="8">
        <v>790</v>
      </c>
      <c r="W18" s="5">
        <f t="shared" si="11"/>
        <v>548.6111111111111</v>
      </c>
      <c r="X18" s="47">
        <f t="shared" si="12"/>
        <v>790</v>
      </c>
      <c r="Y18" s="7">
        <v>90</v>
      </c>
      <c r="Z18" s="7">
        <v>180</v>
      </c>
      <c r="AA18" s="6">
        <f t="shared" si="3"/>
        <v>1.62</v>
      </c>
      <c r="AB18" s="8">
        <v>860</v>
      </c>
      <c r="AC18" s="5">
        <f t="shared" si="13"/>
        <v>530.8641975308642</v>
      </c>
      <c r="AD18" s="47">
        <f t="shared" si="14"/>
        <v>860</v>
      </c>
    </row>
    <row r="19" spans="1:30" ht="12.75">
      <c r="A19" s="7">
        <v>50</v>
      </c>
      <c r="B19" s="7">
        <v>190</v>
      </c>
      <c r="C19" s="6">
        <f t="shared" si="4"/>
        <v>0.95</v>
      </c>
      <c r="D19" s="8">
        <v>620</v>
      </c>
      <c r="E19" s="5">
        <f t="shared" si="5"/>
        <v>652.6315789473684</v>
      </c>
      <c r="F19" s="47">
        <f t="shared" si="6"/>
        <v>610</v>
      </c>
      <c r="G19" s="7">
        <v>60</v>
      </c>
      <c r="H19" s="7">
        <v>190</v>
      </c>
      <c r="I19" s="6">
        <f t="shared" si="0"/>
        <v>1.14</v>
      </c>
      <c r="J19" s="8">
        <v>680</v>
      </c>
      <c r="K19" s="5">
        <f t="shared" si="7"/>
        <v>596.4912280701755</v>
      </c>
      <c r="L19" s="47">
        <f t="shared" si="8"/>
        <v>680</v>
      </c>
      <c r="M19" s="7">
        <v>70</v>
      </c>
      <c r="N19" s="7">
        <v>190</v>
      </c>
      <c r="O19" s="6">
        <f t="shared" si="1"/>
        <v>1.33</v>
      </c>
      <c r="P19" s="8">
        <v>740</v>
      </c>
      <c r="Q19" s="5">
        <f t="shared" si="9"/>
        <v>556.390977443609</v>
      </c>
      <c r="R19" s="47">
        <f t="shared" si="10"/>
        <v>740</v>
      </c>
      <c r="S19" s="7">
        <v>80</v>
      </c>
      <c r="T19" s="7">
        <v>190</v>
      </c>
      <c r="U19" s="6">
        <f t="shared" si="2"/>
        <v>1.52</v>
      </c>
      <c r="V19" s="8">
        <v>820</v>
      </c>
      <c r="W19" s="5">
        <f t="shared" si="11"/>
        <v>539.4736842105264</v>
      </c>
      <c r="X19" s="47">
        <f t="shared" si="12"/>
        <v>820</v>
      </c>
      <c r="Y19" s="7">
        <v>90</v>
      </c>
      <c r="Z19" s="7">
        <v>190</v>
      </c>
      <c r="AA19" s="6">
        <f t="shared" si="3"/>
        <v>1.71</v>
      </c>
      <c r="AB19" s="8">
        <v>890</v>
      </c>
      <c r="AC19" s="5">
        <f t="shared" si="13"/>
        <v>520.46783625731</v>
      </c>
      <c r="AD19" s="47">
        <f t="shared" si="14"/>
        <v>890</v>
      </c>
    </row>
    <row r="20" spans="1:30" ht="12.75">
      <c r="A20" s="7">
        <v>50</v>
      </c>
      <c r="B20" s="7">
        <v>200</v>
      </c>
      <c r="C20" s="6">
        <f t="shared" si="4"/>
        <v>1</v>
      </c>
      <c r="D20" s="8">
        <v>630</v>
      </c>
      <c r="E20" s="5">
        <f t="shared" si="5"/>
        <v>630</v>
      </c>
      <c r="F20" s="47">
        <f t="shared" si="6"/>
        <v>630</v>
      </c>
      <c r="G20" s="7">
        <v>60</v>
      </c>
      <c r="H20" s="7">
        <v>200</v>
      </c>
      <c r="I20" s="6">
        <f t="shared" si="0"/>
        <v>1.2</v>
      </c>
      <c r="J20" s="8">
        <v>700</v>
      </c>
      <c r="K20" s="5">
        <f t="shared" si="7"/>
        <v>583.3333333333334</v>
      </c>
      <c r="L20" s="47">
        <f t="shared" si="8"/>
        <v>700</v>
      </c>
      <c r="M20" s="7">
        <v>70</v>
      </c>
      <c r="N20" s="7">
        <v>200</v>
      </c>
      <c r="O20" s="6">
        <f t="shared" si="1"/>
        <v>1.4</v>
      </c>
      <c r="P20" s="8">
        <v>770</v>
      </c>
      <c r="Q20" s="5">
        <f t="shared" si="9"/>
        <v>550</v>
      </c>
      <c r="R20" s="47">
        <f t="shared" si="10"/>
        <v>770</v>
      </c>
      <c r="S20" s="7">
        <v>80</v>
      </c>
      <c r="T20" s="7">
        <v>200</v>
      </c>
      <c r="U20" s="6">
        <f t="shared" si="2"/>
        <v>1.6</v>
      </c>
      <c r="V20" s="8">
        <v>850</v>
      </c>
      <c r="W20" s="5">
        <f t="shared" si="11"/>
        <v>531.25</v>
      </c>
      <c r="X20" s="47">
        <f t="shared" si="12"/>
        <v>850</v>
      </c>
      <c r="Y20" s="7">
        <v>90</v>
      </c>
      <c r="Z20" s="7">
        <v>200</v>
      </c>
      <c r="AA20" s="6">
        <f t="shared" si="3"/>
        <v>1.8</v>
      </c>
      <c r="AB20" s="8">
        <v>920</v>
      </c>
      <c r="AC20" s="5">
        <f t="shared" si="13"/>
        <v>511.1111111111111</v>
      </c>
      <c r="AD20" s="47">
        <f t="shared" si="14"/>
        <v>920</v>
      </c>
    </row>
    <row r="21" spans="1:30" ht="12.75">
      <c r="A21" s="7">
        <v>50</v>
      </c>
      <c r="B21" s="7">
        <v>210</v>
      </c>
      <c r="C21" s="6">
        <f>A21*B21/10000</f>
        <v>1.05</v>
      </c>
      <c r="D21" s="8">
        <v>647</v>
      </c>
      <c r="E21" s="5">
        <f>D21/C21</f>
        <v>616.1904761904761</v>
      </c>
      <c r="F21" s="47">
        <f t="shared" si="6"/>
        <v>650</v>
      </c>
      <c r="G21" s="7">
        <v>60</v>
      </c>
      <c r="H21" s="7">
        <v>210</v>
      </c>
      <c r="I21" s="6">
        <f>G21*H21/10000</f>
        <v>1.26</v>
      </c>
      <c r="J21" s="8">
        <v>720</v>
      </c>
      <c r="K21" s="5">
        <f>J21/I21</f>
        <v>571.4285714285714</v>
      </c>
      <c r="L21" s="47">
        <f t="shared" si="8"/>
        <v>720</v>
      </c>
      <c r="M21" s="7">
        <v>70</v>
      </c>
      <c r="N21" s="7">
        <v>210</v>
      </c>
      <c r="O21" s="6">
        <f>M21*N21/10000</f>
        <v>1.47</v>
      </c>
      <c r="P21" s="8">
        <v>790</v>
      </c>
      <c r="Q21" s="5">
        <f>P21/O21</f>
        <v>537.4149659863946</v>
      </c>
      <c r="R21" s="47">
        <f t="shared" si="10"/>
        <v>790</v>
      </c>
      <c r="S21" s="7">
        <v>80</v>
      </c>
      <c r="T21" s="7">
        <v>210</v>
      </c>
      <c r="U21" s="6">
        <f>S21*T21/10000</f>
        <v>1.68</v>
      </c>
      <c r="V21" s="8">
        <v>880</v>
      </c>
      <c r="W21" s="5">
        <f>V21/U21</f>
        <v>523.8095238095239</v>
      </c>
      <c r="X21" s="47">
        <f t="shared" si="12"/>
        <v>880</v>
      </c>
      <c r="Y21" s="7">
        <v>90</v>
      </c>
      <c r="Z21" s="7">
        <v>210</v>
      </c>
      <c r="AA21" s="6">
        <f>Y21*Z21/10000</f>
        <v>1.89</v>
      </c>
      <c r="AB21" s="8">
        <v>950</v>
      </c>
      <c r="AC21" s="5">
        <f>AB21/AA21</f>
        <v>502.6455026455027</v>
      </c>
      <c r="AD21" s="47">
        <f t="shared" si="14"/>
        <v>950</v>
      </c>
    </row>
    <row r="22" spans="1:30" ht="12.75">
      <c r="A22" s="7">
        <v>50</v>
      </c>
      <c r="B22" s="7">
        <v>220</v>
      </c>
      <c r="C22" s="6">
        <f>A22*B22/10000</f>
        <v>1.1</v>
      </c>
      <c r="D22" s="8">
        <v>665</v>
      </c>
      <c r="E22" s="5">
        <f>D22/C22</f>
        <v>604.5454545454545</v>
      </c>
      <c r="F22" s="47">
        <f t="shared" si="6"/>
        <v>660</v>
      </c>
      <c r="G22" s="7">
        <v>60</v>
      </c>
      <c r="H22" s="7">
        <v>220</v>
      </c>
      <c r="I22" s="6">
        <f>G22*H22/10000</f>
        <v>1.32</v>
      </c>
      <c r="J22" s="8">
        <v>740</v>
      </c>
      <c r="K22" s="5">
        <f>J22/I22</f>
        <v>560.6060606060606</v>
      </c>
      <c r="L22" s="47">
        <f t="shared" si="8"/>
        <v>740</v>
      </c>
      <c r="M22" s="7">
        <v>70</v>
      </c>
      <c r="N22" s="7">
        <v>220</v>
      </c>
      <c r="O22" s="6">
        <f>M22*N22/10000</f>
        <v>1.54</v>
      </c>
      <c r="P22" s="8">
        <v>820</v>
      </c>
      <c r="Q22" s="5">
        <f>P22/O22</f>
        <v>532.4675324675325</v>
      </c>
      <c r="R22" s="47">
        <f t="shared" si="10"/>
        <v>820</v>
      </c>
      <c r="S22" s="7">
        <v>80</v>
      </c>
      <c r="T22" s="7">
        <v>220</v>
      </c>
      <c r="U22" s="6">
        <f>S22*T22/10000</f>
        <v>1.76</v>
      </c>
      <c r="V22" s="8">
        <v>910</v>
      </c>
      <c r="W22" s="5">
        <f>V22/U22</f>
        <v>517.0454545454545</v>
      </c>
      <c r="X22" s="47">
        <f t="shared" si="12"/>
        <v>910</v>
      </c>
      <c r="Y22" s="7">
        <v>90</v>
      </c>
      <c r="Z22" s="7">
        <v>220</v>
      </c>
      <c r="AA22" s="6">
        <f>Y22*Z22/10000</f>
        <v>1.98</v>
      </c>
      <c r="AB22" s="8">
        <v>980</v>
      </c>
      <c r="AC22" s="5">
        <f>AB22/AA22</f>
        <v>494.949494949495</v>
      </c>
      <c r="AD22" s="47">
        <f t="shared" si="14"/>
        <v>980</v>
      </c>
    </row>
    <row r="23" spans="1:30" ht="12.75">
      <c r="A23" s="7">
        <v>50</v>
      </c>
      <c r="B23" s="7">
        <v>230</v>
      </c>
      <c r="C23" s="6">
        <f>A23*B23/10000</f>
        <v>1.15</v>
      </c>
      <c r="D23" s="8">
        <v>682</v>
      </c>
      <c r="E23" s="5">
        <f>D23/C23</f>
        <v>593.0434782608696</v>
      </c>
      <c r="F23" s="47">
        <f t="shared" si="6"/>
        <v>680</v>
      </c>
      <c r="G23" s="7">
        <v>60</v>
      </c>
      <c r="H23" s="7">
        <v>230</v>
      </c>
      <c r="I23" s="6">
        <f>G23*H23/10000</f>
        <v>1.38</v>
      </c>
      <c r="J23" s="8">
        <v>760</v>
      </c>
      <c r="K23" s="5">
        <f>J23/I23</f>
        <v>550.7246376811595</v>
      </c>
      <c r="L23" s="47">
        <f t="shared" si="8"/>
        <v>760</v>
      </c>
      <c r="M23" s="7">
        <v>70</v>
      </c>
      <c r="N23" s="7">
        <v>230</v>
      </c>
      <c r="O23" s="6">
        <f>M23*N23/10000</f>
        <v>1.61</v>
      </c>
      <c r="P23" s="8">
        <v>840</v>
      </c>
      <c r="Q23" s="5">
        <f>P23/O23</f>
        <v>521.7391304347826</v>
      </c>
      <c r="R23" s="47">
        <f t="shared" si="10"/>
        <v>840</v>
      </c>
      <c r="S23" s="7">
        <v>80</v>
      </c>
      <c r="T23" s="7">
        <v>230</v>
      </c>
      <c r="U23" s="6">
        <f>S23*T23/10000</f>
        <v>1.84</v>
      </c>
      <c r="V23" s="8">
        <v>940</v>
      </c>
      <c r="W23" s="5">
        <f>V23/U23</f>
        <v>510.86956521739125</v>
      </c>
      <c r="X23" s="47">
        <f t="shared" si="12"/>
        <v>940</v>
      </c>
      <c r="Y23" s="7">
        <v>90</v>
      </c>
      <c r="Z23" s="7">
        <v>230</v>
      </c>
      <c r="AA23" s="6">
        <f>Y23*Z23/10000</f>
        <v>2.07</v>
      </c>
      <c r="AB23" s="8">
        <v>1020</v>
      </c>
      <c r="AC23" s="5">
        <f>AB23/AA23</f>
        <v>492.7536231884058</v>
      </c>
      <c r="AD23" s="47">
        <f t="shared" si="14"/>
        <v>1020</v>
      </c>
    </row>
    <row r="24" spans="1:30" s="60" customFormat="1" ht="12.75">
      <c r="A24" s="57"/>
      <c r="B24" s="57"/>
      <c r="C24" s="58"/>
      <c r="D24" s="59"/>
      <c r="E24" s="59"/>
      <c r="F24"/>
      <c r="G24" s="57"/>
      <c r="H24" s="57"/>
      <c r="I24" s="58"/>
      <c r="J24" s="59"/>
      <c r="K24" s="59"/>
      <c r="L24"/>
      <c r="M24" s="57"/>
      <c r="N24" s="57"/>
      <c r="O24" s="58"/>
      <c r="P24" s="59"/>
      <c r="Q24" s="59"/>
      <c r="R24"/>
      <c r="S24" s="57"/>
      <c r="T24" s="57"/>
      <c r="U24" s="58"/>
      <c r="V24" s="59"/>
      <c r="W24" s="59"/>
      <c r="X24"/>
      <c r="Y24" s="57"/>
      <c r="Z24" s="57"/>
      <c r="AA24" s="58"/>
      <c r="AB24" s="59"/>
      <c r="AC24" s="59"/>
      <c r="AD24"/>
    </row>
    <row r="26" spans="1:17" ht="12.75">
      <c r="A26" s="7" t="s">
        <v>1</v>
      </c>
      <c r="B26" s="7" t="s">
        <v>0</v>
      </c>
      <c r="C26" s="4" t="s">
        <v>8</v>
      </c>
      <c r="D26" s="8" t="s">
        <v>11</v>
      </c>
      <c r="E26" s="5" t="s">
        <v>9</v>
      </c>
      <c r="G26" s="7" t="s">
        <v>1</v>
      </c>
      <c r="H26" s="7" t="s">
        <v>0</v>
      </c>
      <c r="I26" s="4" t="s">
        <v>8</v>
      </c>
      <c r="J26" s="8" t="s">
        <v>11</v>
      </c>
      <c r="K26" s="5" t="s">
        <v>9</v>
      </c>
      <c r="M26" s="7" t="s">
        <v>1</v>
      </c>
      <c r="N26" s="7" t="s">
        <v>0</v>
      </c>
      <c r="O26" s="4" t="s">
        <v>8</v>
      </c>
      <c r="P26" s="8" t="s">
        <v>11</v>
      </c>
      <c r="Q26" s="5" t="s">
        <v>9</v>
      </c>
    </row>
    <row r="27" spans="1:30" ht="12.75">
      <c r="A27" s="7">
        <v>100</v>
      </c>
      <c r="B27" s="7">
        <v>50</v>
      </c>
      <c r="C27" s="6">
        <f>A27*B27/10000</f>
        <v>0.5</v>
      </c>
      <c r="D27" s="8">
        <v>460</v>
      </c>
      <c r="E27" s="5">
        <f>D27/C27</f>
        <v>920</v>
      </c>
      <c r="F27" s="47">
        <f>ROUND($D$27+($D$42-$D$27)/($C$42-$C$27)*(C27-$C$27),-1)</f>
        <v>460</v>
      </c>
      <c r="G27" s="7">
        <v>110</v>
      </c>
      <c r="H27" s="7">
        <v>50</v>
      </c>
      <c r="I27" s="6">
        <f>G27*H27/10000</f>
        <v>0.55</v>
      </c>
      <c r="J27" s="8">
        <v>470</v>
      </c>
      <c r="K27" s="5">
        <f>J27/I27</f>
        <v>854.5454545454545</v>
      </c>
      <c r="L27" s="47">
        <f>ROUND($J$27+($J$42-$J$27)/($I$42-$I$27)*(I27-$I$27),-1)</f>
        <v>470</v>
      </c>
      <c r="M27" s="7">
        <v>120</v>
      </c>
      <c r="N27" s="7">
        <v>50</v>
      </c>
      <c r="O27" s="6">
        <f>M27*N27/10000</f>
        <v>0.6</v>
      </c>
      <c r="P27" s="8">
        <v>490</v>
      </c>
      <c r="Q27" s="5">
        <f>P27/O27</f>
        <v>816.6666666666667</v>
      </c>
      <c r="R27" s="47">
        <f>ROUND($J$27+($J$42-$J$27)/($I$42-$I$27)*(O27-$I$27),-1)</f>
        <v>490</v>
      </c>
      <c r="X27" s="47"/>
      <c r="AD27" s="47"/>
    </row>
    <row r="28" spans="1:30" ht="12.75">
      <c r="A28" s="7">
        <v>100</v>
      </c>
      <c r="B28" s="7">
        <v>60</v>
      </c>
      <c r="C28" s="6">
        <f aca="true" t="shared" si="15" ref="C28:C42">A28*B28/10000</f>
        <v>0.6</v>
      </c>
      <c r="D28" s="8">
        <v>500</v>
      </c>
      <c r="E28" s="5">
        <f aca="true" t="shared" si="16" ref="E28:E42">D28/C28</f>
        <v>833.3333333333334</v>
      </c>
      <c r="F28" s="47">
        <f aca="true" t="shared" si="17" ref="F28:F45">ROUND($D$27+($D$42-$D$27)/($C$42-$C$27)*(C28-$C$27),-1)</f>
        <v>500</v>
      </c>
      <c r="G28" s="7">
        <v>110</v>
      </c>
      <c r="H28" s="7">
        <v>60</v>
      </c>
      <c r="I28" s="6">
        <f aca="true" t="shared" si="18" ref="I28:I42">G28*H28/10000</f>
        <v>0.66</v>
      </c>
      <c r="J28" s="8">
        <v>510</v>
      </c>
      <c r="K28" s="5">
        <f aca="true" t="shared" si="19" ref="K28:K42">J28/I28</f>
        <v>772.7272727272726</v>
      </c>
      <c r="L28" s="47">
        <f aca="true" t="shared" si="20" ref="L28:L45">ROUND($J$27+($J$42-$J$27)/($I$42-$I$27)*(I28-$I$27),-1)</f>
        <v>510</v>
      </c>
      <c r="M28" s="7">
        <v>120</v>
      </c>
      <c r="N28" s="7">
        <v>60</v>
      </c>
      <c r="O28" s="6">
        <f aca="true" t="shared" si="21" ref="O28:O42">M28*N28/10000</f>
        <v>0.72</v>
      </c>
      <c r="P28" s="8">
        <v>530</v>
      </c>
      <c r="Q28" s="5">
        <f aca="true" t="shared" si="22" ref="Q28:Q42">P28/O28</f>
        <v>736.1111111111111</v>
      </c>
      <c r="R28" s="47">
        <f aca="true" t="shared" si="23" ref="R28:R45">ROUND($J$27+($J$42-$J$27)/($I$42-$I$27)*(O28-$I$27),-1)</f>
        <v>530</v>
      </c>
      <c r="X28" s="47"/>
      <c r="AD28" s="47"/>
    </row>
    <row r="29" spans="1:30" ht="12.75">
      <c r="A29" s="7">
        <v>100</v>
      </c>
      <c r="B29" s="7">
        <v>70</v>
      </c>
      <c r="C29" s="6">
        <f t="shared" si="15"/>
        <v>0.7</v>
      </c>
      <c r="D29" s="8">
        <v>530</v>
      </c>
      <c r="E29" s="5">
        <f t="shared" si="16"/>
        <v>757.1428571428572</v>
      </c>
      <c r="F29" s="47">
        <f t="shared" si="17"/>
        <v>530</v>
      </c>
      <c r="G29" s="7">
        <v>110</v>
      </c>
      <c r="H29" s="7">
        <v>70</v>
      </c>
      <c r="I29" s="6">
        <f t="shared" si="18"/>
        <v>0.77</v>
      </c>
      <c r="J29" s="8">
        <v>550</v>
      </c>
      <c r="K29" s="5">
        <f t="shared" si="19"/>
        <v>714.2857142857142</v>
      </c>
      <c r="L29" s="47">
        <f t="shared" si="20"/>
        <v>550</v>
      </c>
      <c r="M29" s="7">
        <v>120</v>
      </c>
      <c r="N29" s="7">
        <v>70</v>
      </c>
      <c r="O29" s="6">
        <f t="shared" si="21"/>
        <v>0.84</v>
      </c>
      <c r="P29" s="8">
        <v>570</v>
      </c>
      <c r="Q29" s="5">
        <f t="shared" si="22"/>
        <v>678.5714285714286</v>
      </c>
      <c r="R29" s="47">
        <f t="shared" si="23"/>
        <v>570</v>
      </c>
      <c r="X29" s="47"/>
      <c r="AD29" s="47"/>
    </row>
    <row r="30" spans="1:30" ht="12.75">
      <c r="A30" s="7">
        <v>100</v>
      </c>
      <c r="B30" s="7">
        <v>80</v>
      </c>
      <c r="C30" s="6">
        <f t="shared" si="15"/>
        <v>0.8</v>
      </c>
      <c r="D30" s="8">
        <v>570</v>
      </c>
      <c r="E30" s="5">
        <f t="shared" si="16"/>
        <v>712.5</v>
      </c>
      <c r="F30" s="47">
        <f t="shared" si="17"/>
        <v>570</v>
      </c>
      <c r="G30" s="7">
        <v>110</v>
      </c>
      <c r="H30" s="7">
        <v>80</v>
      </c>
      <c r="I30" s="6">
        <f t="shared" si="18"/>
        <v>0.88</v>
      </c>
      <c r="J30" s="8">
        <v>590</v>
      </c>
      <c r="K30" s="5">
        <f t="shared" si="19"/>
        <v>670.4545454545455</v>
      </c>
      <c r="L30" s="47">
        <f t="shared" si="20"/>
        <v>590</v>
      </c>
      <c r="M30" s="7">
        <v>120</v>
      </c>
      <c r="N30" s="7">
        <v>80</v>
      </c>
      <c r="O30" s="6">
        <f t="shared" si="21"/>
        <v>0.96</v>
      </c>
      <c r="P30" s="8">
        <v>620</v>
      </c>
      <c r="Q30" s="5">
        <f t="shared" si="22"/>
        <v>645.8333333333334</v>
      </c>
      <c r="R30" s="47">
        <f t="shared" si="23"/>
        <v>620</v>
      </c>
      <c r="X30" s="47"/>
      <c r="AD30" s="47"/>
    </row>
    <row r="31" spans="1:30" ht="12.75">
      <c r="A31" s="7">
        <v>100</v>
      </c>
      <c r="B31" s="7">
        <v>90</v>
      </c>
      <c r="C31" s="6">
        <f t="shared" si="15"/>
        <v>0.9</v>
      </c>
      <c r="D31" s="8">
        <v>600</v>
      </c>
      <c r="E31" s="5">
        <f t="shared" si="16"/>
        <v>666.6666666666666</v>
      </c>
      <c r="F31" s="47">
        <f t="shared" si="17"/>
        <v>600</v>
      </c>
      <c r="G31" s="7">
        <v>110</v>
      </c>
      <c r="H31" s="7">
        <v>90</v>
      </c>
      <c r="I31" s="6">
        <f t="shared" si="18"/>
        <v>0.99</v>
      </c>
      <c r="J31" s="8">
        <v>630</v>
      </c>
      <c r="K31" s="5">
        <f t="shared" si="19"/>
        <v>636.3636363636364</v>
      </c>
      <c r="L31" s="47">
        <f t="shared" si="20"/>
        <v>630</v>
      </c>
      <c r="M31" s="7">
        <v>120</v>
      </c>
      <c r="N31" s="7">
        <v>90</v>
      </c>
      <c r="O31" s="6">
        <f t="shared" si="21"/>
        <v>1.08</v>
      </c>
      <c r="P31" s="8">
        <v>660</v>
      </c>
      <c r="Q31" s="5">
        <f t="shared" si="22"/>
        <v>611.1111111111111</v>
      </c>
      <c r="R31" s="47">
        <f t="shared" si="23"/>
        <v>660</v>
      </c>
      <c r="X31" s="47"/>
      <c r="AD31" s="47"/>
    </row>
    <row r="32" spans="1:30" ht="12.75">
      <c r="A32" s="7">
        <v>100</v>
      </c>
      <c r="B32" s="7">
        <v>100</v>
      </c>
      <c r="C32" s="6">
        <f t="shared" si="15"/>
        <v>1</v>
      </c>
      <c r="D32" s="8">
        <v>640</v>
      </c>
      <c r="E32" s="5">
        <f t="shared" si="16"/>
        <v>640</v>
      </c>
      <c r="F32" s="47">
        <f t="shared" si="17"/>
        <v>640</v>
      </c>
      <c r="G32" s="7">
        <v>110</v>
      </c>
      <c r="H32" s="7">
        <v>100</v>
      </c>
      <c r="I32" s="6">
        <f t="shared" si="18"/>
        <v>1.1</v>
      </c>
      <c r="J32" s="8">
        <v>670</v>
      </c>
      <c r="K32" s="5">
        <f t="shared" si="19"/>
        <v>609.090909090909</v>
      </c>
      <c r="L32" s="47">
        <f t="shared" si="20"/>
        <v>670</v>
      </c>
      <c r="M32" s="7">
        <v>120</v>
      </c>
      <c r="N32" s="7">
        <v>100</v>
      </c>
      <c r="O32" s="6">
        <f t="shared" si="21"/>
        <v>1.2</v>
      </c>
      <c r="P32" s="8">
        <v>700</v>
      </c>
      <c r="Q32" s="5">
        <f t="shared" si="22"/>
        <v>583.3333333333334</v>
      </c>
      <c r="R32" s="47">
        <f t="shared" si="23"/>
        <v>700</v>
      </c>
      <c r="X32" s="47"/>
      <c r="AD32" s="47"/>
    </row>
    <row r="33" spans="1:30" ht="12.75">
      <c r="A33" s="7">
        <v>100</v>
      </c>
      <c r="B33" s="7">
        <v>110</v>
      </c>
      <c r="C33" s="6">
        <f t="shared" si="15"/>
        <v>1.1</v>
      </c>
      <c r="D33" s="8">
        <v>670</v>
      </c>
      <c r="E33" s="5">
        <f t="shared" si="16"/>
        <v>609.090909090909</v>
      </c>
      <c r="F33" s="47">
        <f t="shared" si="17"/>
        <v>670</v>
      </c>
      <c r="G33" s="7">
        <v>110</v>
      </c>
      <c r="H33" s="7">
        <v>110</v>
      </c>
      <c r="I33" s="6">
        <f t="shared" si="18"/>
        <v>1.21</v>
      </c>
      <c r="J33" s="8">
        <v>710</v>
      </c>
      <c r="K33" s="5">
        <f t="shared" si="19"/>
        <v>586.7768595041323</v>
      </c>
      <c r="L33" s="47">
        <f t="shared" si="20"/>
        <v>710</v>
      </c>
      <c r="M33" s="7">
        <v>120</v>
      </c>
      <c r="N33" s="7">
        <v>110</v>
      </c>
      <c r="O33" s="6">
        <f t="shared" si="21"/>
        <v>1.32</v>
      </c>
      <c r="P33" s="8">
        <v>750</v>
      </c>
      <c r="Q33" s="5">
        <f t="shared" si="22"/>
        <v>568.1818181818181</v>
      </c>
      <c r="R33" s="47">
        <f t="shared" si="23"/>
        <v>750</v>
      </c>
      <c r="X33" s="47"/>
      <c r="AD33" s="47"/>
    </row>
    <row r="34" spans="1:30" ht="12.75">
      <c r="A34" s="7">
        <v>100</v>
      </c>
      <c r="B34" s="7">
        <v>120</v>
      </c>
      <c r="C34" s="6">
        <f t="shared" si="15"/>
        <v>1.2</v>
      </c>
      <c r="D34" s="8">
        <v>710</v>
      </c>
      <c r="E34" s="5">
        <f t="shared" si="16"/>
        <v>591.6666666666667</v>
      </c>
      <c r="F34" s="47">
        <f t="shared" si="17"/>
        <v>710</v>
      </c>
      <c r="G34" s="7">
        <v>110</v>
      </c>
      <c r="H34" s="7">
        <v>120</v>
      </c>
      <c r="I34" s="6">
        <f t="shared" si="18"/>
        <v>1.32</v>
      </c>
      <c r="J34" s="8">
        <v>750</v>
      </c>
      <c r="K34" s="5">
        <f t="shared" si="19"/>
        <v>568.1818181818181</v>
      </c>
      <c r="L34" s="47">
        <f t="shared" si="20"/>
        <v>750</v>
      </c>
      <c r="M34" s="7">
        <v>120</v>
      </c>
      <c r="N34" s="7">
        <v>120</v>
      </c>
      <c r="O34" s="6">
        <f t="shared" si="21"/>
        <v>1.44</v>
      </c>
      <c r="P34" s="8">
        <v>790</v>
      </c>
      <c r="Q34" s="5">
        <f t="shared" si="22"/>
        <v>548.6111111111111</v>
      </c>
      <c r="R34" s="47">
        <f t="shared" si="23"/>
        <v>790</v>
      </c>
      <c r="X34" s="47"/>
      <c r="AD34" s="47"/>
    </row>
    <row r="35" spans="1:30" ht="12.75">
      <c r="A35" s="7">
        <v>100</v>
      </c>
      <c r="B35" s="7">
        <v>130</v>
      </c>
      <c r="C35" s="6">
        <f t="shared" si="15"/>
        <v>1.3</v>
      </c>
      <c r="D35" s="8">
        <v>740</v>
      </c>
      <c r="E35" s="5">
        <f t="shared" si="16"/>
        <v>569.2307692307692</v>
      </c>
      <c r="F35" s="47">
        <f t="shared" si="17"/>
        <v>740</v>
      </c>
      <c r="G35" s="7">
        <v>110</v>
      </c>
      <c r="H35" s="7">
        <v>130</v>
      </c>
      <c r="I35" s="6">
        <f t="shared" si="18"/>
        <v>1.43</v>
      </c>
      <c r="J35" s="8">
        <v>780</v>
      </c>
      <c r="K35" s="5">
        <f t="shared" si="19"/>
        <v>545.4545454545455</v>
      </c>
      <c r="L35" s="47">
        <f t="shared" si="20"/>
        <v>780</v>
      </c>
      <c r="M35" s="7">
        <v>120</v>
      </c>
      <c r="N35" s="7">
        <v>130</v>
      </c>
      <c r="O35" s="6">
        <f t="shared" si="21"/>
        <v>1.56</v>
      </c>
      <c r="P35" s="8">
        <v>830</v>
      </c>
      <c r="Q35" s="5">
        <f t="shared" si="22"/>
        <v>532.051282051282</v>
      </c>
      <c r="R35" s="47">
        <f t="shared" si="23"/>
        <v>830</v>
      </c>
      <c r="X35" s="47"/>
      <c r="AD35" s="47"/>
    </row>
    <row r="36" spans="1:30" ht="12.75">
      <c r="A36" s="7">
        <v>100</v>
      </c>
      <c r="B36" s="7">
        <v>140</v>
      </c>
      <c r="C36" s="6">
        <f t="shared" si="15"/>
        <v>1.4</v>
      </c>
      <c r="D36" s="8">
        <v>780</v>
      </c>
      <c r="E36" s="5">
        <f t="shared" si="16"/>
        <v>557.1428571428572</v>
      </c>
      <c r="F36" s="47">
        <f t="shared" si="17"/>
        <v>780</v>
      </c>
      <c r="G36" s="7">
        <v>110</v>
      </c>
      <c r="H36" s="7">
        <v>140</v>
      </c>
      <c r="I36" s="6">
        <f t="shared" si="18"/>
        <v>1.54</v>
      </c>
      <c r="J36" s="8">
        <v>820</v>
      </c>
      <c r="K36" s="5">
        <f t="shared" si="19"/>
        <v>532.4675324675325</v>
      </c>
      <c r="L36" s="47">
        <f t="shared" si="20"/>
        <v>820</v>
      </c>
      <c r="M36" s="7">
        <v>120</v>
      </c>
      <c r="N36" s="7">
        <v>140</v>
      </c>
      <c r="O36" s="6">
        <f t="shared" si="21"/>
        <v>1.68</v>
      </c>
      <c r="P36" s="8">
        <v>870</v>
      </c>
      <c r="Q36" s="5">
        <f t="shared" si="22"/>
        <v>517.8571428571429</v>
      </c>
      <c r="R36" s="47">
        <f t="shared" si="23"/>
        <v>870</v>
      </c>
      <c r="X36" s="47"/>
      <c r="AD36" s="47"/>
    </row>
    <row r="37" spans="1:30" ht="12.75">
      <c r="A37" s="7">
        <v>100</v>
      </c>
      <c r="B37" s="7">
        <v>150</v>
      </c>
      <c r="C37" s="6">
        <f t="shared" si="15"/>
        <v>1.5</v>
      </c>
      <c r="D37" s="8">
        <v>810</v>
      </c>
      <c r="E37" s="5">
        <f t="shared" si="16"/>
        <v>540</v>
      </c>
      <c r="F37" s="47">
        <f t="shared" si="17"/>
        <v>810</v>
      </c>
      <c r="G37" s="7">
        <v>110</v>
      </c>
      <c r="H37" s="7">
        <v>150</v>
      </c>
      <c r="I37" s="6">
        <f t="shared" si="18"/>
        <v>1.65</v>
      </c>
      <c r="J37" s="8">
        <v>860</v>
      </c>
      <c r="K37" s="5">
        <f t="shared" si="19"/>
        <v>521.2121212121212</v>
      </c>
      <c r="L37" s="47">
        <f t="shared" si="20"/>
        <v>860</v>
      </c>
      <c r="M37" s="7">
        <v>120</v>
      </c>
      <c r="N37" s="7">
        <v>150</v>
      </c>
      <c r="O37" s="6">
        <f t="shared" si="21"/>
        <v>1.8</v>
      </c>
      <c r="P37" s="8">
        <v>920</v>
      </c>
      <c r="Q37" s="5">
        <f t="shared" si="22"/>
        <v>511.1111111111111</v>
      </c>
      <c r="R37" s="47">
        <f t="shared" si="23"/>
        <v>920</v>
      </c>
      <c r="X37" s="47"/>
      <c r="AD37" s="47"/>
    </row>
    <row r="38" spans="1:30" ht="12.75">
      <c r="A38" s="7">
        <v>100</v>
      </c>
      <c r="B38" s="7">
        <v>160</v>
      </c>
      <c r="C38" s="6">
        <f t="shared" si="15"/>
        <v>1.6</v>
      </c>
      <c r="D38" s="8">
        <v>850</v>
      </c>
      <c r="E38" s="5">
        <f t="shared" si="16"/>
        <v>531.25</v>
      </c>
      <c r="F38" s="47">
        <f t="shared" si="17"/>
        <v>850</v>
      </c>
      <c r="G38" s="7">
        <v>110</v>
      </c>
      <c r="H38" s="7">
        <v>160</v>
      </c>
      <c r="I38" s="6">
        <f t="shared" si="18"/>
        <v>1.76</v>
      </c>
      <c r="J38" s="8">
        <v>900</v>
      </c>
      <c r="K38" s="5">
        <f t="shared" si="19"/>
        <v>511.3636363636364</v>
      </c>
      <c r="L38" s="47">
        <f t="shared" si="20"/>
        <v>900</v>
      </c>
      <c r="M38" s="7">
        <v>120</v>
      </c>
      <c r="N38" s="7">
        <v>160</v>
      </c>
      <c r="O38" s="6">
        <f t="shared" si="21"/>
        <v>1.92</v>
      </c>
      <c r="P38" s="8">
        <v>960</v>
      </c>
      <c r="Q38" s="5">
        <f t="shared" si="22"/>
        <v>500</v>
      </c>
      <c r="R38" s="47">
        <f t="shared" si="23"/>
        <v>960</v>
      </c>
      <c r="X38" s="47"/>
      <c r="AD38" s="47"/>
    </row>
    <row r="39" spans="1:30" ht="12.75">
      <c r="A39" s="7">
        <v>100</v>
      </c>
      <c r="B39" s="7">
        <v>170</v>
      </c>
      <c r="C39" s="6">
        <f t="shared" si="15"/>
        <v>1.7</v>
      </c>
      <c r="D39" s="8">
        <v>880</v>
      </c>
      <c r="E39" s="5">
        <f t="shared" si="16"/>
        <v>517.6470588235294</v>
      </c>
      <c r="F39" s="47">
        <f t="shared" si="17"/>
        <v>880</v>
      </c>
      <c r="G39" s="7">
        <v>110</v>
      </c>
      <c r="H39" s="7">
        <v>170</v>
      </c>
      <c r="I39" s="6">
        <f t="shared" si="18"/>
        <v>1.87</v>
      </c>
      <c r="J39" s="8">
        <v>940</v>
      </c>
      <c r="K39" s="5">
        <f t="shared" si="19"/>
        <v>502.6737967914438</v>
      </c>
      <c r="L39" s="47">
        <f t="shared" si="20"/>
        <v>940</v>
      </c>
      <c r="M39" s="7">
        <v>120</v>
      </c>
      <c r="N39" s="7">
        <v>170</v>
      </c>
      <c r="O39" s="6">
        <f t="shared" si="21"/>
        <v>2.04</v>
      </c>
      <c r="P39" s="8">
        <v>1000</v>
      </c>
      <c r="Q39" s="5">
        <f t="shared" si="22"/>
        <v>490.19607843137254</v>
      </c>
      <c r="R39" s="47">
        <f t="shared" si="23"/>
        <v>1000</v>
      </c>
      <c r="X39" s="47"/>
      <c r="AD39" s="47"/>
    </row>
    <row r="40" spans="1:30" ht="12.75">
      <c r="A40" s="7">
        <v>100</v>
      </c>
      <c r="B40" s="7">
        <v>180</v>
      </c>
      <c r="C40" s="6">
        <f t="shared" si="15"/>
        <v>1.8</v>
      </c>
      <c r="D40" s="8">
        <v>920</v>
      </c>
      <c r="E40" s="5">
        <f t="shared" si="16"/>
        <v>511.1111111111111</v>
      </c>
      <c r="F40" s="47">
        <f t="shared" si="17"/>
        <v>920</v>
      </c>
      <c r="G40" s="7">
        <v>110</v>
      </c>
      <c r="H40" s="7">
        <v>180</v>
      </c>
      <c r="I40" s="6">
        <f t="shared" si="18"/>
        <v>1.98</v>
      </c>
      <c r="J40" s="8">
        <v>980</v>
      </c>
      <c r="K40" s="5">
        <f t="shared" si="19"/>
        <v>494.949494949495</v>
      </c>
      <c r="L40" s="47">
        <f t="shared" si="20"/>
        <v>980</v>
      </c>
      <c r="M40" s="7">
        <v>120</v>
      </c>
      <c r="N40" s="7">
        <v>180</v>
      </c>
      <c r="O40" s="6">
        <f t="shared" si="21"/>
        <v>2.16</v>
      </c>
      <c r="P40" s="8">
        <v>1050</v>
      </c>
      <c r="Q40" s="5">
        <f t="shared" si="22"/>
        <v>486.1111111111111</v>
      </c>
      <c r="R40" s="47">
        <f t="shared" si="23"/>
        <v>1050</v>
      </c>
      <c r="X40" s="47"/>
      <c r="AD40" s="47"/>
    </row>
    <row r="41" spans="1:30" ht="12.75">
      <c r="A41" s="7">
        <v>100</v>
      </c>
      <c r="B41" s="7">
        <v>190</v>
      </c>
      <c r="C41" s="6">
        <f t="shared" si="15"/>
        <v>1.9</v>
      </c>
      <c r="D41" s="8">
        <v>950</v>
      </c>
      <c r="E41" s="5">
        <f t="shared" si="16"/>
        <v>500</v>
      </c>
      <c r="F41" s="47">
        <f t="shared" si="17"/>
        <v>950</v>
      </c>
      <c r="G41" s="7">
        <v>110</v>
      </c>
      <c r="H41" s="7">
        <v>190</v>
      </c>
      <c r="I41" s="6">
        <f t="shared" si="18"/>
        <v>2.09</v>
      </c>
      <c r="J41" s="8">
        <v>1020</v>
      </c>
      <c r="K41" s="5">
        <f t="shared" si="19"/>
        <v>488.0382775119618</v>
      </c>
      <c r="L41" s="47">
        <f t="shared" si="20"/>
        <v>1020</v>
      </c>
      <c r="M41" s="7">
        <v>120</v>
      </c>
      <c r="N41" s="7">
        <v>190</v>
      </c>
      <c r="O41" s="6">
        <f t="shared" si="21"/>
        <v>2.28</v>
      </c>
      <c r="P41" s="8">
        <v>1090</v>
      </c>
      <c r="Q41" s="5">
        <f t="shared" si="22"/>
        <v>478.07017543859655</v>
      </c>
      <c r="R41" s="47">
        <f t="shared" si="23"/>
        <v>1090</v>
      </c>
      <c r="X41" s="47"/>
      <c r="AD41" s="47"/>
    </row>
    <row r="42" spans="1:30" ht="12.75">
      <c r="A42" s="7">
        <v>100</v>
      </c>
      <c r="B42" s="7">
        <v>200</v>
      </c>
      <c r="C42" s="6">
        <f t="shared" si="15"/>
        <v>2</v>
      </c>
      <c r="D42" s="8">
        <v>990</v>
      </c>
      <c r="E42" s="5">
        <f t="shared" si="16"/>
        <v>495</v>
      </c>
      <c r="F42" s="47">
        <f t="shared" si="17"/>
        <v>990</v>
      </c>
      <c r="G42" s="7">
        <v>110</v>
      </c>
      <c r="H42" s="7">
        <v>200</v>
      </c>
      <c r="I42" s="6">
        <f t="shared" si="18"/>
        <v>2.2</v>
      </c>
      <c r="J42" s="8">
        <v>1060</v>
      </c>
      <c r="K42" s="5">
        <f t="shared" si="19"/>
        <v>481.81818181818176</v>
      </c>
      <c r="L42" s="47">
        <f t="shared" si="20"/>
        <v>1060</v>
      </c>
      <c r="M42" s="7">
        <v>120</v>
      </c>
      <c r="N42" s="7">
        <v>200</v>
      </c>
      <c r="O42" s="6">
        <f t="shared" si="21"/>
        <v>2.4</v>
      </c>
      <c r="P42" s="8">
        <v>1130</v>
      </c>
      <c r="Q42" s="5">
        <f t="shared" si="22"/>
        <v>470.83333333333337</v>
      </c>
      <c r="R42" s="47">
        <f t="shared" si="23"/>
        <v>1130</v>
      </c>
      <c r="X42" s="47"/>
      <c r="AD42" s="47"/>
    </row>
    <row r="43" spans="1:30" ht="12.75">
      <c r="A43" s="7">
        <v>100</v>
      </c>
      <c r="B43" s="7">
        <v>210</v>
      </c>
      <c r="C43" s="6">
        <f>A43*B43/10000</f>
        <v>2.1</v>
      </c>
      <c r="D43" s="8">
        <v>1030</v>
      </c>
      <c r="E43" s="5">
        <f>D43/C43</f>
        <v>490.4761904761905</v>
      </c>
      <c r="F43" s="47">
        <f t="shared" si="17"/>
        <v>1030</v>
      </c>
      <c r="G43" s="7">
        <v>110</v>
      </c>
      <c r="H43" s="7">
        <v>210</v>
      </c>
      <c r="I43" s="6">
        <f>G43*H43/10000</f>
        <v>2.31</v>
      </c>
      <c r="J43" s="8">
        <v>1100</v>
      </c>
      <c r="K43" s="5">
        <f>J43/I43</f>
        <v>476.1904761904762</v>
      </c>
      <c r="L43" s="47">
        <f t="shared" si="20"/>
        <v>1100</v>
      </c>
      <c r="M43" s="7">
        <v>120</v>
      </c>
      <c r="N43" s="7">
        <v>210</v>
      </c>
      <c r="O43" s="6">
        <f>M43*N43/10000</f>
        <v>2.52</v>
      </c>
      <c r="P43" s="8">
        <v>1170</v>
      </c>
      <c r="Q43" s="5">
        <f>P43/O43</f>
        <v>464.2857142857143</v>
      </c>
      <c r="R43" s="47">
        <f t="shared" si="23"/>
        <v>1170</v>
      </c>
      <c r="X43" s="47"/>
      <c r="AD43" s="47"/>
    </row>
    <row r="44" spans="1:30" ht="12.75">
      <c r="A44" s="7">
        <v>100</v>
      </c>
      <c r="B44" s="7">
        <v>220</v>
      </c>
      <c r="C44" s="6">
        <f>A44*B44/10000</f>
        <v>2.2</v>
      </c>
      <c r="D44" s="8">
        <v>1060</v>
      </c>
      <c r="E44" s="5">
        <f>D44/C44</f>
        <v>481.81818181818176</v>
      </c>
      <c r="F44" s="47">
        <f t="shared" si="17"/>
        <v>1060</v>
      </c>
      <c r="G44" s="7">
        <v>110</v>
      </c>
      <c r="H44" s="7">
        <v>220</v>
      </c>
      <c r="I44" s="6">
        <f>G44*H44/10000</f>
        <v>2.42</v>
      </c>
      <c r="J44" s="8">
        <v>1140</v>
      </c>
      <c r="K44" s="5">
        <f>J44/I44</f>
        <v>471.07438016528926</v>
      </c>
      <c r="L44" s="47">
        <f t="shared" si="20"/>
        <v>1140</v>
      </c>
      <c r="M44" s="7">
        <v>120</v>
      </c>
      <c r="N44" s="7">
        <v>220</v>
      </c>
      <c r="O44" s="6">
        <f>M44*N44/10000</f>
        <v>2.64</v>
      </c>
      <c r="P44" s="8">
        <v>1220</v>
      </c>
      <c r="Q44" s="5">
        <f>P44/O44</f>
        <v>462.1212121212121</v>
      </c>
      <c r="R44" s="47">
        <f t="shared" si="23"/>
        <v>1220</v>
      </c>
      <c r="X44" s="47"/>
      <c r="AD44" s="47"/>
    </row>
    <row r="45" spans="1:30" ht="12.75">
      <c r="A45" s="7">
        <v>100</v>
      </c>
      <c r="B45" s="7">
        <v>230</v>
      </c>
      <c r="C45" s="6">
        <f>A45*B45/10000</f>
        <v>2.3</v>
      </c>
      <c r="D45" s="8">
        <v>1100</v>
      </c>
      <c r="E45" s="5">
        <f>D45/C45</f>
        <v>478.26086956521743</v>
      </c>
      <c r="F45" s="47">
        <f t="shared" si="17"/>
        <v>1100</v>
      </c>
      <c r="G45" s="7">
        <v>110</v>
      </c>
      <c r="H45" s="7">
        <v>230</v>
      </c>
      <c r="I45" s="6">
        <f>G45*H45/10000</f>
        <v>2.53</v>
      </c>
      <c r="J45" s="8">
        <v>1180</v>
      </c>
      <c r="K45" s="5">
        <f>J45/I45</f>
        <v>466.403162055336</v>
      </c>
      <c r="L45" s="47">
        <f t="shared" si="20"/>
        <v>1180</v>
      </c>
      <c r="M45" s="7">
        <v>120</v>
      </c>
      <c r="N45" s="7">
        <v>230</v>
      </c>
      <c r="O45" s="6">
        <f>M45*N45/10000</f>
        <v>2.76</v>
      </c>
      <c r="P45" s="8">
        <v>1260</v>
      </c>
      <c r="Q45" s="5">
        <f>P45/O45</f>
        <v>456.5217391304348</v>
      </c>
      <c r="R45" s="47">
        <f t="shared" si="23"/>
        <v>1260</v>
      </c>
      <c r="X45" s="47"/>
      <c r="AD45" s="47"/>
    </row>
    <row r="48" spans="1:5" ht="12.75">
      <c r="A48">
        <v>100</v>
      </c>
      <c r="B48">
        <v>100</v>
      </c>
      <c r="C48">
        <f>A48*B48/10000</f>
        <v>1</v>
      </c>
      <c r="D48" s="1">
        <v>0</v>
      </c>
      <c r="E48" s="1">
        <f>D48/C48</f>
        <v>0</v>
      </c>
    </row>
    <row r="49" spans="1:30" ht="12.75">
      <c r="A49">
        <v>90</v>
      </c>
      <c r="B49">
        <v>90</v>
      </c>
      <c r="C49">
        <f aca="true" t="shared" si="24" ref="C49:C61">A49*B49/10000</f>
        <v>0.81</v>
      </c>
      <c r="D49" s="1">
        <v>570</v>
      </c>
      <c r="E49" s="1">
        <f aca="true" t="shared" si="25" ref="E49:E61">D49/C49</f>
        <v>703.7037037037037</v>
      </c>
      <c r="F49" s="47"/>
      <c r="L49" s="47"/>
      <c r="R49" s="47"/>
      <c r="X49" s="47"/>
      <c r="AD49" s="47"/>
    </row>
    <row r="50" spans="1:30" ht="12.75">
      <c r="A50">
        <v>80</v>
      </c>
      <c r="B50">
        <v>80</v>
      </c>
      <c r="C50">
        <f t="shared" si="24"/>
        <v>0.64</v>
      </c>
      <c r="D50" s="1">
        <v>510</v>
      </c>
      <c r="E50" s="1">
        <f t="shared" si="25"/>
        <v>796.875</v>
      </c>
      <c r="F50" s="47"/>
      <c r="L50" s="47"/>
      <c r="R50" s="47"/>
      <c r="X50" s="47"/>
      <c r="AD50" s="47"/>
    </row>
    <row r="51" spans="1:30" ht="12.75">
      <c r="A51">
        <v>70</v>
      </c>
      <c r="B51">
        <v>70</v>
      </c>
      <c r="C51">
        <f t="shared" si="24"/>
        <v>0.49</v>
      </c>
      <c r="D51" s="1">
        <v>450</v>
      </c>
      <c r="E51" s="1">
        <f t="shared" si="25"/>
        <v>918.3673469387755</v>
      </c>
      <c r="F51" s="47"/>
      <c r="L51" s="47"/>
      <c r="R51" s="47"/>
      <c r="X51" s="47"/>
      <c r="AD51" s="47"/>
    </row>
    <row r="52" spans="1:30" ht="12.75">
      <c r="A52">
        <v>60</v>
      </c>
      <c r="B52">
        <v>60</v>
      </c>
      <c r="C52">
        <f t="shared" si="24"/>
        <v>0.36</v>
      </c>
      <c r="D52" s="1">
        <v>410</v>
      </c>
      <c r="E52" s="1">
        <f t="shared" si="25"/>
        <v>1138.888888888889</v>
      </c>
      <c r="F52" s="47"/>
      <c r="L52" s="47"/>
      <c r="R52" s="47"/>
      <c r="X52" s="47"/>
      <c r="AD52" s="47"/>
    </row>
    <row r="53" spans="1:30" ht="12.75">
      <c r="A53">
        <v>50</v>
      </c>
      <c r="B53">
        <v>50</v>
      </c>
      <c r="C53">
        <f t="shared" si="24"/>
        <v>0.25</v>
      </c>
      <c r="D53" s="1">
        <v>370</v>
      </c>
      <c r="E53" s="1">
        <f t="shared" si="25"/>
        <v>1480</v>
      </c>
      <c r="F53" s="47"/>
      <c r="L53" s="47"/>
      <c r="R53" s="47"/>
      <c r="X53" s="47"/>
      <c r="AD53" s="47"/>
    </row>
    <row r="54" spans="1:30" ht="12.75">
      <c r="A54">
        <v>100</v>
      </c>
      <c r="B54">
        <v>110</v>
      </c>
      <c r="C54">
        <f t="shared" si="24"/>
        <v>1.1</v>
      </c>
      <c r="D54" s="1">
        <v>670</v>
      </c>
      <c r="E54" s="1">
        <f t="shared" si="25"/>
        <v>609.090909090909</v>
      </c>
      <c r="F54" s="47"/>
      <c r="L54" s="47"/>
      <c r="R54" s="47"/>
      <c r="X54" s="47"/>
      <c r="AD54" s="47"/>
    </row>
    <row r="55" spans="1:30" ht="12.75">
      <c r="A55">
        <v>100</v>
      </c>
      <c r="B55">
        <v>120</v>
      </c>
      <c r="C55">
        <f t="shared" si="24"/>
        <v>1.2</v>
      </c>
      <c r="D55" s="1">
        <v>700</v>
      </c>
      <c r="E55" s="1">
        <f t="shared" si="25"/>
        <v>583.3333333333334</v>
      </c>
      <c r="F55" s="47"/>
      <c r="L55" s="47"/>
      <c r="R55" s="47"/>
      <c r="X55" s="47"/>
      <c r="AD55" s="47"/>
    </row>
    <row r="56" spans="1:30" ht="12.75">
      <c r="A56">
        <v>100</v>
      </c>
      <c r="B56">
        <v>130</v>
      </c>
      <c r="C56">
        <f t="shared" si="24"/>
        <v>1.3</v>
      </c>
      <c r="D56" s="1">
        <v>740</v>
      </c>
      <c r="E56" s="1">
        <f t="shared" si="25"/>
        <v>569.2307692307692</v>
      </c>
      <c r="F56" s="47"/>
      <c r="L56" s="47"/>
      <c r="R56" s="47"/>
      <c r="X56" s="47"/>
      <c r="AD56" s="47"/>
    </row>
    <row r="57" spans="1:30" ht="12.75">
      <c r="A57">
        <v>100</v>
      </c>
      <c r="B57">
        <v>140</v>
      </c>
      <c r="C57">
        <f t="shared" si="24"/>
        <v>1.4</v>
      </c>
      <c r="D57" s="1">
        <v>770</v>
      </c>
      <c r="E57" s="1">
        <f t="shared" si="25"/>
        <v>550</v>
      </c>
      <c r="F57" s="47"/>
      <c r="L57" s="47"/>
      <c r="R57" s="47"/>
      <c r="X57" s="47"/>
      <c r="AD57" s="47"/>
    </row>
    <row r="58" spans="1:30" ht="12.75">
      <c r="A58">
        <v>100</v>
      </c>
      <c r="B58">
        <v>150</v>
      </c>
      <c r="C58">
        <f t="shared" si="24"/>
        <v>1.5</v>
      </c>
      <c r="D58" s="1">
        <v>810</v>
      </c>
      <c r="E58" s="1">
        <f t="shared" si="25"/>
        <v>540</v>
      </c>
      <c r="F58" s="47"/>
      <c r="L58" s="47"/>
      <c r="R58" s="47"/>
      <c r="X58" s="47"/>
      <c r="AD58" s="47"/>
    </row>
    <row r="59" spans="1:30" ht="12.75">
      <c r="A59">
        <v>100</v>
      </c>
      <c r="B59">
        <v>160</v>
      </c>
      <c r="C59">
        <f t="shared" si="24"/>
        <v>1.6</v>
      </c>
      <c r="D59" s="1">
        <v>850</v>
      </c>
      <c r="E59" s="1">
        <f t="shared" si="25"/>
        <v>531.25</v>
      </c>
      <c r="F59" s="47"/>
      <c r="L59" s="47"/>
      <c r="R59" s="47"/>
      <c r="X59" s="47"/>
      <c r="AD59" s="47"/>
    </row>
    <row r="60" spans="1:30" ht="12.75">
      <c r="A60">
        <v>100</v>
      </c>
      <c r="B60">
        <v>170</v>
      </c>
      <c r="C60">
        <f t="shared" si="24"/>
        <v>1.7</v>
      </c>
      <c r="D60" s="1">
        <v>880</v>
      </c>
      <c r="E60" s="1">
        <f t="shared" si="25"/>
        <v>517.6470588235294</v>
      </c>
      <c r="F60" s="47"/>
      <c r="L60" s="47"/>
      <c r="R60" s="47"/>
      <c r="X60" s="47"/>
      <c r="AD60" s="47"/>
    </row>
    <row r="61" spans="1:30" ht="12.75">
      <c r="A61">
        <v>100</v>
      </c>
      <c r="B61">
        <v>180</v>
      </c>
      <c r="C61">
        <f t="shared" si="24"/>
        <v>1.8</v>
      </c>
      <c r="D61" s="1">
        <v>920</v>
      </c>
      <c r="E61" s="1">
        <f t="shared" si="25"/>
        <v>511.1111111111111</v>
      </c>
      <c r="F61" s="47"/>
      <c r="L61" s="47"/>
      <c r="R61" s="47"/>
      <c r="X61" s="47"/>
      <c r="AD61" s="47"/>
    </row>
    <row r="62" spans="1:30" ht="12.75">
      <c r="A62">
        <v>100</v>
      </c>
      <c r="B62">
        <v>190</v>
      </c>
      <c r="C62">
        <f>A62*B62/10000</f>
        <v>1.9</v>
      </c>
      <c r="D62" s="1">
        <v>950</v>
      </c>
      <c r="E62" s="1">
        <f>D62/C62</f>
        <v>500</v>
      </c>
      <c r="F62" s="47"/>
      <c r="L62" s="47"/>
      <c r="R62" s="47"/>
      <c r="X62" s="47"/>
      <c r="AD62" s="47"/>
    </row>
    <row r="63" spans="1:30" ht="12.75">
      <c r="A63">
        <v>100</v>
      </c>
      <c r="B63">
        <v>200</v>
      </c>
      <c r="C63">
        <f>A63*B63/10000</f>
        <v>2</v>
      </c>
      <c r="D63" s="1">
        <v>990</v>
      </c>
      <c r="E63" s="1">
        <f>D63/C63</f>
        <v>495</v>
      </c>
      <c r="F63" s="47"/>
      <c r="L63" s="47"/>
      <c r="R63" s="47"/>
      <c r="X63" s="47"/>
      <c r="AD63" s="47"/>
    </row>
    <row r="64" spans="6:30" ht="12.75">
      <c r="F64" s="47"/>
      <c r="L64" s="47"/>
      <c r="R64" s="47"/>
      <c r="X64" s="47"/>
      <c r="AD64" s="47"/>
    </row>
    <row r="65" spans="6:30" ht="12.75">
      <c r="F65" s="47"/>
      <c r="L65" s="47"/>
      <c r="R65" s="47"/>
      <c r="X65" s="47"/>
      <c r="AD65" s="47"/>
    </row>
    <row r="66" spans="6:30" ht="12.75">
      <c r="F66" s="47"/>
      <c r="L66" s="47"/>
      <c r="R66" s="47"/>
      <c r="X66" s="47"/>
      <c r="AD66" s="47"/>
    </row>
    <row r="67" spans="6:30" ht="12.75">
      <c r="F67" s="47"/>
      <c r="L67" s="47"/>
      <c r="R67" s="47"/>
      <c r="X67" s="47"/>
      <c r="AD67" s="47"/>
    </row>
  </sheetData>
  <sheetProtection/>
  <printOptions/>
  <pageMargins left="0.787401575" right="0.15" top="0.984251969" bottom="0.984251969" header="0.4921259845" footer="0.4921259845"/>
  <pageSetup horizontalDpi="600" verticalDpi="600" orientation="portrait" paperSize="9" scale="75" r:id="rId1"/>
  <colBreaks count="2" manualBreakCount="2">
    <brk id="12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67"/>
  <sheetViews>
    <sheetView zoomScale="75" zoomScaleNormal="75" zoomScalePageLayoutView="0" workbookViewId="0" topLeftCell="A1">
      <selection activeCell="M24" sqref="M24"/>
    </sheetView>
  </sheetViews>
  <sheetFormatPr defaultColWidth="11.421875" defaultRowHeight="12.75"/>
  <cols>
    <col min="4" max="5" width="11.421875" style="1" customWidth="1"/>
    <col min="6" max="6" width="5.421875" style="0" customWidth="1"/>
    <col min="12" max="12" width="5.140625" style="0" customWidth="1"/>
    <col min="18" max="18" width="5.140625" style="0" customWidth="1"/>
    <col min="24" max="24" width="5.140625" style="0" customWidth="1"/>
    <col min="30" max="30" width="5.421875" style="0" customWidth="1"/>
    <col min="36" max="36" width="5.140625" style="0" customWidth="1"/>
    <col min="42" max="42" width="5.140625" style="0" customWidth="1"/>
    <col min="48" max="48" width="5.28125" style="0" customWidth="1"/>
    <col min="54" max="54" width="5.140625" style="0" customWidth="1"/>
    <col min="60" max="60" width="6.28125" style="0" customWidth="1"/>
  </cols>
  <sheetData>
    <row r="1" spans="1:49" ht="12.75">
      <c r="A1" t="s">
        <v>41</v>
      </c>
      <c r="M1" t="str">
        <f>$A$1</f>
        <v>2-flüglig, Holzfenster, Schallschutzglas, Widerstandsklasse 2, Drehflügel, keine Sprossen</v>
      </c>
      <c r="Y1" t="str">
        <f>$A$1</f>
        <v>2-flüglig, Holzfenster, Schallschutzglas, Widerstandsklasse 2, Drehflügel, keine Sprossen</v>
      </c>
      <c r="AK1" t="str">
        <f>$A$1</f>
        <v>2-flüglig, Holzfenster, Schallschutzglas, Widerstandsklasse 2, Drehflügel, keine Sprossen</v>
      </c>
      <c r="AW1" t="str">
        <f>$A$1</f>
        <v>2-flüglig, Holzfenster, Schallschutzglas, Widerstandsklasse 2, Drehflügel, keine Sprossen</v>
      </c>
    </row>
    <row r="2" spans="1:49" ht="12.75">
      <c r="A2" t="s">
        <v>28</v>
      </c>
      <c r="M2" t="str">
        <f>$A$2</f>
        <v>Berechnungsgrundlage: www.w4w.ch/offerte/offerteindex.htm (März 2004)</v>
      </c>
      <c r="Y2" t="str">
        <f>$A$2</f>
        <v>Berechnungsgrundlage: www.w4w.ch/offerte/offerteindex.htm (März 2004)</v>
      </c>
      <c r="AK2" t="str">
        <f>$A$2</f>
        <v>Berechnungsgrundlage: www.w4w.ch/offerte/offerteindex.htm (März 2004)</v>
      </c>
      <c r="AW2" t="str">
        <f>$A$2</f>
        <v>Berechnungsgrundlage: www.w4w.ch/offerte/offerteindex.htm (März 2004)</v>
      </c>
    </row>
    <row r="3" ht="12.75">
      <c r="BC3" t="s">
        <v>95</v>
      </c>
    </row>
    <row r="4" spans="1:60" ht="12.75">
      <c r="A4" s="7" t="s">
        <v>1</v>
      </c>
      <c r="B4" s="7" t="s">
        <v>0</v>
      </c>
      <c r="C4" s="4" t="s">
        <v>8</v>
      </c>
      <c r="D4" s="8" t="s">
        <v>11</v>
      </c>
      <c r="E4" s="5" t="s">
        <v>9</v>
      </c>
      <c r="G4" s="7" t="s">
        <v>1</v>
      </c>
      <c r="H4" s="7" t="s">
        <v>0</v>
      </c>
      <c r="I4" s="4" t="s">
        <v>8</v>
      </c>
      <c r="J4" s="8" t="s">
        <v>11</v>
      </c>
      <c r="K4" s="5" t="s">
        <v>9</v>
      </c>
      <c r="M4" s="7" t="s">
        <v>1</v>
      </c>
      <c r="N4" s="7" t="s">
        <v>0</v>
      </c>
      <c r="O4" s="4" t="s">
        <v>8</v>
      </c>
      <c r="P4" s="8" t="s">
        <v>11</v>
      </c>
      <c r="Q4" s="5" t="s">
        <v>9</v>
      </c>
      <c r="S4" s="7" t="s">
        <v>1</v>
      </c>
      <c r="T4" s="7" t="s">
        <v>0</v>
      </c>
      <c r="U4" s="4" t="s">
        <v>8</v>
      </c>
      <c r="V4" s="8" t="s">
        <v>11</v>
      </c>
      <c r="W4" s="5" t="s">
        <v>9</v>
      </c>
      <c r="Y4" s="7" t="s">
        <v>1</v>
      </c>
      <c r="Z4" s="7" t="s">
        <v>0</v>
      </c>
      <c r="AA4" s="4" t="s">
        <v>8</v>
      </c>
      <c r="AB4" s="8" t="s">
        <v>11</v>
      </c>
      <c r="AC4" s="5" t="s">
        <v>9</v>
      </c>
      <c r="AE4" s="7" t="s">
        <v>1</v>
      </c>
      <c r="AF4" s="7" t="s">
        <v>0</v>
      </c>
      <c r="AG4" s="4" t="s">
        <v>8</v>
      </c>
      <c r="AH4" s="8" t="s">
        <v>11</v>
      </c>
      <c r="AI4" s="5" t="s">
        <v>9</v>
      </c>
      <c r="AK4" s="7" t="s">
        <v>1</v>
      </c>
      <c r="AL4" s="7" t="s">
        <v>0</v>
      </c>
      <c r="AM4" s="4" t="s">
        <v>8</v>
      </c>
      <c r="AN4" s="8" t="s">
        <v>11</v>
      </c>
      <c r="AO4" s="5" t="s">
        <v>9</v>
      </c>
      <c r="AP4" s="5"/>
      <c r="AQ4" s="7" t="s">
        <v>1</v>
      </c>
      <c r="AR4" s="7" t="s">
        <v>0</v>
      </c>
      <c r="AS4" s="4" t="s">
        <v>8</v>
      </c>
      <c r="AT4" s="8" t="s">
        <v>11</v>
      </c>
      <c r="AU4" s="5" t="s">
        <v>9</v>
      </c>
      <c r="AV4" s="5"/>
      <c r="AW4" s="7" t="s">
        <v>1</v>
      </c>
      <c r="AX4" s="7" t="s">
        <v>0</v>
      </c>
      <c r="AY4" s="4" t="s">
        <v>8</v>
      </c>
      <c r="AZ4" s="8" t="s">
        <v>11</v>
      </c>
      <c r="BA4" s="5" t="s">
        <v>9</v>
      </c>
      <c r="BB4" s="5"/>
      <c r="BC4" s="7" t="s">
        <v>1</v>
      </c>
      <c r="BD4" s="7" t="s">
        <v>0</v>
      </c>
      <c r="BE4" s="4" t="s">
        <v>8</v>
      </c>
      <c r="BF4" s="8" t="s">
        <v>11</v>
      </c>
      <c r="BG4" s="5" t="s">
        <v>9</v>
      </c>
      <c r="BH4" s="5"/>
    </row>
    <row r="5" spans="1:60" ht="12.75">
      <c r="A5" s="7">
        <v>100</v>
      </c>
      <c r="B5" s="7">
        <v>50</v>
      </c>
      <c r="C5" s="6">
        <f aca="true" t="shared" si="0" ref="C5:C20">A5*B5/10000</f>
        <v>0.5</v>
      </c>
      <c r="D5" s="8">
        <v>680</v>
      </c>
      <c r="E5" s="5">
        <f aca="true" t="shared" si="1" ref="E5:E20">D5/C5</f>
        <v>1360</v>
      </c>
      <c r="F5" s="47">
        <f>ROUND($D$5+($D$20-$D$5)/($C$20-$C$5)*(C5-$C$5),-1)</f>
        <v>680</v>
      </c>
      <c r="G5" s="7">
        <v>110</v>
      </c>
      <c r="H5" s="7">
        <v>50</v>
      </c>
      <c r="I5" s="6">
        <f aca="true" t="shared" si="2" ref="I5:I20">G5*H5/10000</f>
        <v>0.55</v>
      </c>
      <c r="J5" s="8">
        <v>700</v>
      </c>
      <c r="K5" s="5">
        <f aca="true" t="shared" si="3" ref="K5:K20">J5/I5</f>
        <v>1272.7272727272725</v>
      </c>
      <c r="L5" s="47">
        <f>ROUND($J$5+($J$20-$J$5)/($I$20-$I$5)*(I5-$I$5),-1)</f>
        <v>700</v>
      </c>
      <c r="M5" s="7">
        <v>120</v>
      </c>
      <c r="N5" s="7">
        <v>50</v>
      </c>
      <c r="O5" s="6">
        <f aca="true" t="shared" si="4" ref="O5:O20">M5*N5/10000</f>
        <v>0.6</v>
      </c>
      <c r="P5" s="8">
        <v>710</v>
      </c>
      <c r="Q5" s="5">
        <f aca="true" t="shared" si="5" ref="Q5:Q20">P5/O5</f>
        <v>1183.3333333333335</v>
      </c>
      <c r="R5" s="47">
        <f>ROUND($P$5+($P$20-$P$5)/($O$20-$O$5)*(O5-$O$5),-1)</f>
        <v>710</v>
      </c>
      <c r="S5" s="7">
        <v>130</v>
      </c>
      <c r="T5" s="7">
        <v>50</v>
      </c>
      <c r="U5" s="6">
        <f aca="true" t="shared" si="6" ref="U5:U20">S5*T5/10000</f>
        <v>0.65</v>
      </c>
      <c r="V5" s="8">
        <v>730</v>
      </c>
      <c r="W5" s="5">
        <f aca="true" t="shared" si="7" ref="W5:W20">V5/U5</f>
        <v>1123.076923076923</v>
      </c>
      <c r="X5" s="47">
        <f>ROUND($V$5+($V$20-$V$5)/($U$20-$U$5)*(U5-$U$5),-1)</f>
        <v>730</v>
      </c>
      <c r="Y5" s="7">
        <v>140</v>
      </c>
      <c r="Z5" s="7">
        <v>50</v>
      </c>
      <c r="AA5" s="6">
        <f aca="true" t="shared" si="8" ref="AA5:AA20">Y5*Z5/10000</f>
        <v>0.7</v>
      </c>
      <c r="AB5" s="8">
        <v>750</v>
      </c>
      <c r="AC5" s="5">
        <f aca="true" t="shared" si="9" ref="AC5:AC20">AB5/AA5</f>
        <v>1071.4285714285716</v>
      </c>
      <c r="AD5" s="47">
        <f>ROUND($AB$5+($AB$20-$AB$5)/($AA$20-$AA$5)*(AA5-$AA$5),-1)</f>
        <v>750</v>
      </c>
      <c r="AE5" s="7">
        <v>150</v>
      </c>
      <c r="AF5" s="7">
        <v>50</v>
      </c>
      <c r="AG5" s="6">
        <f aca="true" t="shared" si="10" ref="AG5:AG20">AE5*AF5/10000</f>
        <v>0.75</v>
      </c>
      <c r="AH5" s="8">
        <v>760</v>
      </c>
      <c r="AI5" s="5">
        <f aca="true" t="shared" si="11" ref="AI5:AI20">AH5/AG5</f>
        <v>1013.3333333333334</v>
      </c>
      <c r="AJ5" s="47">
        <f>ROUND($AH$5+($AH$20-$AH$5)/($AG$20-$AG$5)*(AG5-$AG$5),-1)</f>
        <v>760</v>
      </c>
      <c r="AK5" s="7">
        <v>160</v>
      </c>
      <c r="AL5" s="7">
        <v>50</v>
      </c>
      <c r="AM5" s="6">
        <f aca="true" t="shared" si="12" ref="AM5:AM20">AK5*AL5/10000</f>
        <v>0.8</v>
      </c>
      <c r="AN5" s="8">
        <v>780</v>
      </c>
      <c r="AO5" s="5">
        <f aca="true" t="shared" si="13" ref="AO5:AO20">AN5/AM5</f>
        <v>975</v>
      </c>
      <c r="AP5" s="47">
        <f>ROUND($AN$5+($AN$20-$AN$5)/($AM$20-$AM$5)*(AM5-$AM$5),-1)</f>
        <v>780</v>
      </c>
      <c r="AQ5" s="7">
        <v>170</v>
      </c>
      <c r="AR5" s="7">
        <v>50</v>
      </c>
      <c r="AS5" s="6">
        <f aca="true" t="shared" si="14" ref="AS5:AS20">AQ5*AR5/10000</f>
        <v>0.85</v>
      </c>
      <c r="AT5" s="8">
        <v>800</v>
      </c>
      <c r="AU5" s="5">
        <f aca="true" t="shared" si="15" ref="AU5:AU20">AT5/AS5</f>
        <v>941.1764705882354</v>
      </c>
      <c r="AV5" s="47">
        <f>ROUND($AT$5+($AT$20-$AT$5)/($AS$20-$AS$5)*(AS5-$AS$5),-1)</f>
        <v>800</v>
      </c>
      <c r="AW5" s="7">
        <v>180</v>
      </c>
      <c r="AX5" s="7">
        <v>50</v>
      </c>
      <c r="AY5" s="6">
        <f aca="true" t="shared" si="16" ref="AY5:AY20">AW5*AX5/10000</f>
        <v>0.9</v>
      </c>
      <c r="AZ5" s="8">
        <v>820</v>
      </c>
      <c r="BA5" s="5">
        <f aca="true" t="shared" si="17" ref="BA5:BA20">AZ5/AY5</f>
        <v>911.1111111111111</v>
      </c>
      <c r="BB5" s="47">
        <f>ROUND($AZ$5+($AZ$20-$AZ$5)/($AY$20-$AY$5)*(AY5-$AY$5),-1)</f>
        <v>820</v>
      </c>
      <c r="BC5" s="7">
        <v>190</v>
      </c>
      <c r="BD5" s="7">
        <v>50</v>
      </c>
      <c r="BE5" s="6">
        <f aca="true" t="shared" si="18" ref="BE5:BE20">BC5*BD5/10000</f>
        <v>0.95</v>
      </c>
      <c r="BF5" s="8">
        <v>830</v>
      </c>
      <c r="BG5" s="5">
        <f aca="true" t="shared" si="19" ref="BG5:BG20">BF5/BE5</f>
        <v>873.6842105263158</v>
      </c>
      <c r="BH5" s="47">
        <f>ROUND($BF$5+($BF$20-$BF$5)/($BE$20-$BE$5)*(BE5-$BE$5),-1)</f>
        <v>830</v>
      </c>
    </row>
    <row r="6" spans="1:60" ht="12.75">
      <c r="A6" s="7">
        <v>100</v>
      </c>
      <c r="B6" s="7">
        <v>60</v>
      </c>
      <c r="C6" s="6">
        <f t="shared" si="0"/>
        <v>0.6</v>
      </c>
      <c r="D6" s="8">
        <v>710</v>
      </c>
      <c r="E6" s="5">
        <f t="shared" si="1"/>
        <v>1183.3333333333335</v>
      </c>
      <c r="F6" s="47">
        <f aca="true" t="shared" si="20" ref="F6:F23">ROUND($D$5+($D$20-$D$5)/($C$20-$C$5)*(C6-$C$5),-1)</f>
        <v>710</v>
      </c>
      <c r="G6" s="7">
        <v>110</v>
      </c>
      <c r="H6" s="7">
        <v>60</v>
      </c>
      <c r="I6" s="6">
        <f t="shared" si="2"/>
        <v>0.66</v>
      </c>
      <c r="J6" s="8">
        <v>740</v>
      </c>
      <c r="K6" s="5">
        <f t="shared" si="3"/>
        <v>1121.2121212121212</v>
      </c>
      <c r="L6" s="47">
        <f aca="true" t="shared" si="21" ref="L6:L23">ROUND($J$5+($J$20-$J$5)/($I$20-$I$5)*(I6-$I$5),-1)</f>
        <v>740</v>
      </c>
      <c r="M6" s="7">
        <v>120</v>
      </c>
      <c r="N6" s="7">
        <v>60</v>
      </c>
      <c r="O6" s="6">
        <f t="shared" si="4"/>
        <v>0.72</v>
      </c>
      <c r="P6" s="8">
        <v>750</v>
      </c>
      <c r="Q6" s="5">
        <f t="shared" si="5"/>
        <v>1041.6666666666667</v>
      </c>
      <c r="R6" s="47">
        <f aca="true" t="shared" si="22" ref="R6:R23">ROUND($P$5+($P$20-$P$5)/($O$20-$O$5)*(O6-$O$5),-1)</f>
        <v>750</v>
      </c>
      <c r="S6" s="7">
        <v>130</v>
      </c>
      <c r="T6" s="7">
        <v>60</v>
      </c>
      <c r="U6" s="6">
        <f t="shared" si="6"/>
        <v>0.78</v>
      </c>
      <c r="V6" s="8">
        <v>780</v>
      </c>
      <c r="W6" s="5">
        <f t="shared" si="7"/>
        <v>1000</v>
      </c>
      <c r="X6" s="47">
        <f aca="true" t="shared" si="23" ref="X6:X23">ROUND($V$5+($V$20-$V$5)/($U$20-$U$5)*(U6-$U$5),-1)</f>
        <v>780</v>
      </c>
      <c r="Y6" s="7">
        <v>140</v>
      </c>
      <c r="Z6" s="7">
        <v>60</v>
      </c>
      <c r="AA6" s="6">
        <f t="shared" si="8"/>
        <v>0.84</v>
      </c>
      <c r="AB6" s="8">
        <v>800</v>
      </c>
      <c r="AC6" s="5">
        <f t="shared" si="9"/>
        <v>952.3809523809524</v>
      </c>
      <c r="AD6" s="47">
        <f aca="true" t="shared" si="24" ref="AD6:AD23">ROUND($AB$5+($AB$20-$AB$5)/($AA$20-$AA$5)*(AA6-$AA$5),-1)</f>
        <v>800</v>
      </c>
      <c r="AE6" s="7">
        <v>150</v>
      </c>
      <c r="AF6" s="7">
        <v>60</v>
      </c>
      <c r="AG6" s="6">
        <f t="shared" si="10"/>
        <v>0.9</v>
      </c>
      <c r="AH6" s="8">
        <v>810</v>
      </c>
      <c r="AI6" s="5">
        <f t="shared" si="11"/>
        <v>900</v>
      </c>
      <c r="AJ6" s="47">
        <f aca="true" t="shared" si="25" ref="AJ6:AJ23">ROUND($AH$5+($AH$20-$AH$5)/($AG$20-$AG$5)*(AG6-$AG$5),-1)</f>
        <v>810</v>
      </c>
      <c r="AK6" s="7">
        <v>160</v>
      </c>
      <c r="AL6" s="7">
        <v>60</v>
      </c>
      <c r="AM6" s="6">
        <f t="shared" si="12"/>
        <v>0.96</v>
      </c>
      <c r="AN6" s="8">
        <v>840</v>
      </c>
      <c r="AO6" s="5">
        <f t="shared" si="13"/>
        <v>875</v>
      </c>
      <c r="AP6" s="47">
        <f aca="true" t="shared" si="26" ref="AP6:AP23">ROUND($AN$5+($AN$20-$AN$5)/($AM$20-$AM$5)*(AM6-$AM$5),-1)</f>
        <v>840</v>
      </c>
      <c r="AQ6" s="7">
        <v>170</v>
      </c>
      <c r="AR6" s="7">
        <v>60</v>
      </c>
      <c r="AS6" s="6">
        <f t="shared" si="14"/>
        <v>1.02</v>
      </c>
      <c r="AT6" s="8">
        <v>860</v>
      </c>
      <c r="AU6" s="5">
        <f t="shared" si="15"/>
        <v>843.1372549019608</v>
      </c>
      <c r="AV6" s="47">
        <f aca="true" t="shared" si="27" ref="AV6:AV23">ROUND($AT$5+($AT$20-$AT$5)/($AS$20-$AS$5)*(AS6-$AS$5),-1)</f>
        <v>860</v>
      </c>
      <c r="AW6" s="7">
        <v>180</v>
      </c>
      <c r="AX6" s="7">
        <v>60</v>
      </c>
      <c r="AY6" s="6">
        <f t="shared" si="16"/>
        <v>1.08</v>
      </c>
      <c r="AZ6" s="8">
        <v>880</v>
      </c>
      <c r="BA6" s="5">
        <f t="shared" si="17"/>
        <v>814.8148148148148</v>
      </c>
      <c r="BB6" s="47">
        <f aca="true" t="shared" si="28" ref="BB6:BB23">ROUND($AZ$5+($AZ$20-$AZ$5)/($AY$20-$AY$5)*(AY6-$AY$5),-1)</f>
        <v>880</v>
      </c>
      <c r="BC6" s="7">
        <v>190</v>
      </c>
      <c r="BD6" s="7">
        <v>60</v>
      </c>
      <c r="BE6" s="6">
        <f t="shared" si="18"/>
        <v>1.14</v>
      </c>
      <c r="BF6" s="8">
        <v>900</v>
      </c>
      <c r="BG6" s="5">
        <f t="shared" si="19"/>
        <v>789.4736842105264</v>
      </c>
      <c r="BH6" s="47">
        <f aca="true" t="shared" si="29" ref="BH6:BH23">ROUND($BF$5+($BF$20-$BF$5)/($BE$20-$BE$5)*(BE6-$BE$5),-1)</f>
        <v>900</v>
      </c>
    </row>
    <row r="7" spans="1:60" ht="12.75">
      <c r="A7" s="7">
        <v>100</v>
      </c>
      <c r="B7" s="7">
        <v>70</v>
      </c>
      <c r="C7" s="6">
        <f t="shared" si="0"/>
        <v>0.7</v>
      </c>
      <c r="D7" s="8">
        <v>750</v>
      </c>
      <c r="E7" s="5">
        <f t="shared" si="1"/>
        <v>1071.4285714285716</v>
      </c>
      <c r="F7" s="47">
        <f t="shared" si="20"/>
        <v>750</v>
      </c>
      <c r="G7" s="7">
        <v>110</v>
      </c>
      <c r="H7" s="7">
        <v>70</v>
      </c>
      <c r="I7" s="6">
        <f t="shared" si="2"/>
        <v>0.77</v>
      </c>
      <c r="J7" s="8">
        <v>780</v>
      </c>
      <c r="K7" s="5">
        <f t="shared" si="3"/>
        <v>1012.9870129870129</v>
      </c>
      <c r="L7" s="47">
        <f t="shared" si="21"/>
        <v>780</v>
      </c>
      <c r="M7" s="7">
        <v>120</v>
      </c>
      <c r="N7" s="7">
        <v>70</v>
      </c>
      <c r="O7" s="6">
        <f t="shared" si="4"/>
        <v>0.84</v>
      </c>
      <c r="P7" s="8">
        <v>790</v>
      </c>
      <c r="Q7" s="5">
        <f t="shared" si="5"/>
        <v>940.4761904761905</v>
      </c>
      <c r="R7" s="47">
        <f t="shared" si="22"/>
        <v>790</v>
      </c>
      <c r="S7" s="7">
        <v>130</v>
      </c>
      <c r="T7" s="7">
        <v>70</v>
      </c>
      <c r="U7" s="6">
        <f t="shared" si="6"/>
        <v>0.91</v>
      </c>
      <c r="V7" s="8">
        <v>820</v>
      </c>
      <c r="W7" s="5">
        <f t="shared" si="7"/>
        <v>901.098901098901</v>
      </c>
      <c r="X7" s="47">
        <f t="shared" si="23"/>
        <v>820</v>
      </c>
      <c r="Y7" s="7">
        <v>140</v>
      </c>
      <c r="Z7" s="7">
        <v>70</v>
      </c>
      <c r="AA7" s="6">
        <f t="shared" si="8"/>
        <v>0.98</v>
      </c>
      <c r="AB7" s="8">
        <v>850</v>
      </c>
      <c r="AC7" s="5">
        <f t="shared" si="9"/>
        <v>867.3469387755102</v>
      </c>
      <c r="AD7" s="47">
        <f t="shared" si="24"/>
        <v>850</v>
      </c>
      <c r="AE7" s="7">
        <v>150</v>
      </c>
      <c r="AF7" s="7">
        <v>70</v>
      </c>
      <c r="AG7" s="6">
        <f t="shared" si="10"/>
        <v>1.05</v>
      </c>
      <c r="AH7" s="8">
        <v>870</v>
      </c>
      <c r="AI7" s="5">
        <f t="shared" si="11"/>
        <v>828.5714285714286</v>
      </c>
      <c r="AJ7" s="47">
        <f t="shared" si="25"/>
        <v>870</v>
      </c>
      <c r="AK7" s="7">
        <v>160</v>
      </c>
      <c r="AL7" s="7">
        <v>70</v>
      </c>
      <c r="AM7" s="6">
        <f t="shared" si="12"/>
        <v>1.12</v>
      </c>
      <c r="AN7" s="8">
        <v>890</v>
      </c>
      <c r="AO7" s="5">
        <f t="shared" si="13"/>
        <v>794.6428571428571</v>
      </c>
      <c r="AP7" s="47">
        <f t="shared" si="26"/>
        <v>890</v>
      </c>
      <c r="AQ7" s="7">
        <v>170</v>
      </c>
      <c r="AR7" s="7">
        <v>70</v>
      </c>
      <c r="AS7" s="6">
        <f t="shared" si="14"/>
        <v>1.19</v>
      </c>
      <c r="AT7" s="8">
        <v>920</v>
      </c>
      <c r="AU7" s="5">
        <f t="shared" si="15"/>
        <v>773.109243697479</v>
      </c>
      <c r="AV7" s="47">
        <f t="shared" si="27"/>
        <v>920</v>
      </c>
      <c r="AW7" s="7">
        <v>180</v>
      </c>
      <c r="AX7" s="7">
        <v>70</v>
      </c>
      <c r="AY7" s="6">
        <f t="shared" si="16"/>
        <v>1.26</v>
      </c>
      <c r="AZ7" s="8">
        <v>950</v>
      </c>
      <c r="BA7" s="5">
        <f t="shared" si="17"/>
        <v>753.968253968254</v>
      </c>
      <c r="BB7" s="47">
        <f t="shared" si="28"/>
        <v>950</v>
      </c>
      <c r="BC7" s="7">
        <v>190</v>
      </c>
      <c r="BD7" s="7">
        <v>70</v>
      </c>
      <c r="BE7" s="6">
        <f t="shared" si="18"/>
        <v>1.33</v>
      </c>
      <c r="BF7" s="8">
        <v>960</v>
      </c>
      <c r="BG7" s="5">
        <f t="shared" si="19"/>
        <v>721.8045112781955</v>
      </c>
      <c r="BH7" s="47">
        <f t="shared" si="29"/>
        <v>960</v>
      </c>
    </row>
    <row r="8" spans="1:60" ht="12.75">
      <c r="A8" s="7">
        <v>100</v>
      </c>
      <c r="B8" s="7">
        <v>80</v>
      </c>
      <c r="C8" s="6">
        <f t="shared" si="0"/>
        <v>0.8</v>
      </c>
      <c r="D8" s="8">
        <v>780</v>
      </c>
      <c r="E8" s="5">
        <f t="shared" si="1"/>
        <v>975</v>
      </c>
      <c r="F8" s="47">
        <f t="shared" si="20"/>
        <v>780</v>
      </c>
      <c r="G8" s="7">
        <v>110</v>
      </c>
      <c r="H8" s="7">
        <v>80</v>
      </c>
      <c r="I8" s="6">
        <f t="shared" si="2"/>
        <v>0.88</v>
      </c>
      <c r="J8" s="8">
        <v>810</v>
      </c>
      <c r="K8" s="5">
        <f t="shared" si="3"/>
        <v>920.4545454545455</v>
      </c>
      <c r="L8" s="47">
        <f t="shared" si="21"/>
        <v>810</v>
      </c>
      <c r="M8" s="7">
        <v>120</v>
      </c>
      <c r="N8" s="7">
        <v>80</v>
      </c>
      <c r="O8" s="6">
        <f t="shared" si="4"/>
        <v>0.96</v>
      </c>
      <c r="P8" s="8">
        <v>840</v>
      </c>
      <c r="Q8" s="5">
        <f t="shared" si="5"/>
        <v>875</v>
      </c>
      <c r="R8" s="47">
        <f t="shared" si="22"/>
        <v>840</v>
      </c>
      <c r="S8" s="7">
        <v>130</v>
      </c>
      <c r="T8" s="7">
        <v>80</v>
      </c>
      <c r="U8" s="6">
        <f t="shared" si="6"/>
        <v>1.04</v>
      </c>
      <c r="V8" s="8">
        <v>870</v>
      </c>
      <c r="W8" s="5">
        <f t="shared" si="7"/>
        <v>836.5384615384615</v>
      </c>
      <c r="X8" s="47">
        <f t="shared" si="23"/>
        <v>870</v>
      </c>
      <c r="Y8" s="7">
        <v>140</v>
      </c>
      <c r="Z8" s="7">
        <v>80</v>
      </c>
      <c r="AA8" s="6">
        <f t="shared" si="8"/>
        <v>1.12</v>
      </c>
      <c r="AB8" s="8">
        <v>900</v>
      </c>
      <c r="AC8" s="5">
        <f t="shared" si="9"/>
        <v>803.5714285714284</v>
      </c>
      <c r="AD8" s="47">
        <f t="shared" si="24"/>
        <v>900</v>
      </c>
      <c r="AE8" s="7">
        <v>150</v>
      </c>
      <c r="AF8" s="7">
        <v>80</v>
      </c>
      <c r="AG8" s="6">
        <f t="shared" si="10"/>
        <v>1.2</v>
      </c>
      <c r="AH8" s="8">
        <v>920</v>
      </c>
      <c r="AI8" s="5">
        <f t="shared" si="11"/>
        <v>766.6666666666667</v>
      </c>
      <c r="AJ8" s="47">
        <f t="shared" si="25"/>
        <v>920</v>
      </c>
      <c r="AK8" s="7">
        <v>160</v>
      </c>
      <c r="AL8" s="7">
        <v>80</v>
      </c>
      <c r="AM8" s="6">
        <f t="shared" si="12"/>
        <v>1.28</v>
      </c>
      <c r="AN8" s="8">
        <v>950</v>
      </c>
      <c r="AO8" s="5">
        <f t="shared" si="13"/>
        <v>742.1875</v>
      </c>
      <c r="AP8" s="47">
        <f t="shared" si="26"/>
        <v>950</v>
      </c>
      <c r="AQ8" s="7">
        <v>170</v>
      </c>
      <c r="AR8" s="7">
        <v>80</v>
      </c>
      <c r="AS8" s="6">
        <f t="shared" si="14"/>
        <v>1.36</v>
      </c>
      <c r="AT8" s="8">
        <v>980</v>
      </c>
      <c r="AU8" s="5">
        <f t="shared" si="15"/>
        <v>720.5882352941176</v>
      </c>
      <c r="AV8" s="47">
        <f t="shared" si="27"/>
        <v>980</v>
      </c>
      <c r="AW8" s="7">
        <v>180</v>
      </c>
      <c r="AX8" s="7">
        <v>80</v>
      </c>
      <c r="AY8" s="6">
        <f t="shared" si="16"/>
        <v>1.44</v>
      </c>
      <c r="AZ8" s="8">
        <v>1010</v>
      </c>
      <c r="BA8" s="5">
        <f t="shared" si="17"/>
        <v>701.3888888888889</v>
      </c>
      <c r="BB8" s="47">
        <f t="shared" si="28"/>
        <v>1010</v>
      </c>
      <c r="BC8" s="7">
        <v>190</v>
      </c>
      <c r="BD8" s="7">
        <v>80</v>
      </c>
      <c r="BE8" s="6">
        <f t="shared" si="18"/>
        <v>1.52</v>
      </c>
      <c r="BF8" s="8">
        <v>1030</v>
      </c>
      <c r="BG8" s="5">
        <f t="shared" si="19"/>
        <v>677.6315789473684</v>
      </c>
      <c r="BH8" s="47">
        <f t="shared" si="29"/>
        <v>1030</v>
      </c>
    </row>
    <row r="9" spans="1:60" ht="12.75">
      <c r="A9" s="7">
        <v>100</v>
      </c>
      <c r="B9" s="7">
        <v>90</v>
      </c>
      <c r="C9" s="6">
        <f t="shared" si="0"/>
        <v>0.9</v>
      </c>
      <c r="D9" s="8">
        <v>820</v>
      </c>
      <c r="E9" s="5">
        <f t="shared" si="1"/>
        <v>911.1111111111111</v>
      </c>
      <c r="F9" s="47">
        <f t="shared" si="20"/>
        <v>820</v>
      </c>
      <c r="G9" s="7">
        <v>110</v>
      </c>
      <c r="H9" s="7">
        <v>90</v>
      </c>
      <c r="I9" s="6">
        <f t="shared" si="2"/>
        <v>0.99</v>
      </c>
      <c r="J9" s="8">
        <v>850</v>
      </c>
      <c r="K9" s="5">
        <f t="shared" si="3"/>
        <v>858.5858585858585</v>
      </c>
      <c r="L9" s="47">
        <f t="shared" si="21"/>
        <v>850</v>
      </c>
      <c r="M9" s="7">
        <v>120</v>
      </c>
      <c r="N9" s="7">
        <v>90</v>
      </c>
      <c r="O9" s="6">
        <f t="shared" si="4"/>
        <v>1.08</v>
      </c>
      <c r="P9" s="8">
        <v>880</v>
      </c>
      <c r="Q9" s="5">
        <f t="shared" si="5"/>
        <v>814.8148148148148</v>
      </c>
      <c r="R9" s="47">
        <f t="shared" si="22"/>
        <v>880</v>
      </c>
      <c r="S9" s="7">
        <v>130</v>
      </c>
      <c r="T9" s="7">
        <v>90</v>
      </c>
      <c r="U9" s="6">
        <f t="shared" si="6"/>
        <v>1.17</v>
      </c>
      <c r="V9" s="8">
        <v>910</v>
      </c>
      <c r="W9" s="5">
        <f t="shared" si="7"/>
        <v>777.7777777777778</v>
      </c>
      <c r="X9" s="47">
        <f t="shared" si="23"/>
        <v>910</v>
      </c>
      <c r="Y9" s="7">
        <v>140</v>
      </c>
      <c r="Z9" s="7">
        <v>90</v>
      </c>
      <c r="AA9" s="6">
        <f t="shared" si="8"/>
        <v>1.26</v>
      </c>
      <c r="AB9" s="8">
        <v>940</v>
      </c>
      <c r="AC9" s="5">
        <f t="shared" si="9"/>
        <v>746.031746031746</v>
      </c>
      <c r="AD9" s="47">
        <f t="shared" si="24"/>
        <v>940</v>
      </c>
      <c r="AE9" s="7">
        <v>150</v>
      </c>
      <c r="AF9" s="7">
        <v>90</v>
      </c>
      <c r="AG9" s="6">
        <f t="shared" si="10"/>
        <v>1.35</v>
      </c>
      <c r="AH9" s="8">
        <v>970</v>
      </c>
      <c r="AI9" s="5">
        <f t="shared" si="11"/>
        <v>718.5185185185185</v>
      </c>
      <c r="AJ9" s="47">
        <f t="shared" si="25"/>
        <v>970</v>
      </c>
      <c r="AK9" s="7">
        <v>160</v>
      </c>
      <c r="AL9" s="7">
        <v>90</v>
      </c>
      <c r="AM9" s="6">
        <f t="shared" si="12"/>
        <v>1.44</v>
      </c>
      <c r="AN9" s="8">
        <v>1000</v>
      </c>
      <c r="AO9" s="5">
        <f t="shared" si="13"/>
        <v>694.4444444444445</v>
      </c>
      <c r="AP9" s="47">
        <f t="shared" si="26"/>
        <v>1000</v>
      </c>
      <c r="AQ9" s="7">
        <v>170</v>
      </c>
      <c r="AR9" s="7">
        <v>90</v>
      </c>
      <c r="AS9" s="6">
        <f t="shared" si="14"/>
        <v>1.53</v>
      </c>
      <c r="AT9" s="8">
        <v>1040</v>
      </c>
      <c r="AU9" s="5">
        <f t="shared" si="15"/>
        <v>679.7385620915032</v>
      </c>
      <c r="AV9" s="47">
        <f t="shared" si="27"/>
        <v>1040</v>
      </c>
      <c r="AW9" s="7">
        <v>180</v>
      </c>
      <c r="AX9" s="7">
        <v>90</v>
      </c>
      <c r="AY9" s="6">
        <f t="shared" si="16"/>
        <v>1.62</v>
      </c>
      <c r="AZ9" s="8">
        <v>1070</v>
      </c>
      <c r="BA9" s="5">
        <f t="shared" si="17"/>
        <v>660.4938271604938</v>
      </c>
      <c r="BB9" s="47">
        <f t="shared" si="28"/>
        <v>1070</v>
      </c>
      <c r="BC9" s="7">
        <v>190</v>
      </c>
      <c r="BD9" s="7">
        <v>90</v>
      </c>
      <c r="BE9" s="6">
        <f t="shared" si="18"/>
        <v>1.71</v>
      </c>
      <c r="BF9" s="8">
        <v>1100</v>
      </c>
      <c r="BG9" s="5">
        <f t="shared" si="19"/>
        <v>643.2748538011696</v>
      </c>
      <c r="BH9" s="47">
        <f t="shared" si="29"/>
        <v>1100</v>
      </c>
    </row>
    <row r="10" spans="1:60" ht="12.75">
      <c r="A10" s="7">
        <v>100</v>
      </c>
      <c r="B10" s="7">
        <v>100</v>
      </c>
      <c r="C10" s="6">
        <f t="shared" si="0"/>
        <v>1</v>
      </c>
      <c r="D10" s="8">
        <v>850</v>
      </c>
      <c r="E10" s="5">
        <f t="shared" si="1"/>
        <v>850</v>
      </c>
      <c r="F10" s="47">
        <f t="shared" si="20"/>
        <v>850</v>
      </c>
      <c r="G10" s="7">
        <v>110</v>
      </c>
      <c r="H10" s="7">
        <v>100</v>
      </c>
      <c r="I10" s="6">
        <f t="shared" si="2"/>
        <v>1.1</v>
      </c>
      <c r="J10" s="8">
        <v>890</v>
      </c>
      <c r="K10" s="5">
        <f t="shared" si="3"/>
        <v>809.090909090909</v>
      </c>
      <c r="L10" s="47">
        <f t="shared" si="21"/>
        <v>890</v>
      </c>
      <c r="M10" s="7">
        <v>120</v>
      </c>
      <c r="N10" s="7">
        <v>100</v>
      </c>
      <c r="O10" s="6">
        <f t="shared" si="4"/>
        <v>1.2</v>
      </c>
      <c r="P10" s="8">
        <v>920</v>
      </c>
      <c r="Q10" s="5">
        <f t="shared" si="5"/>
        <v>766.6666666666667</v>
      </c>
      <c r="R10" s="47">
        <f t="shared" si="22"/>
        <v>920</v>
      </c>
      <c r="S10" s="7">
        <v>130</v>
      </c>
      <c r="T10" s="7">
        <v>100</v>
      </c>
      <c r="U10" s="6">
        <f t="shared" si="6"/>
        <v>1.3</v>
      </c>
      <c r="V10" s="8">
        <v>960</v>
      </c>
      <c r="W10" s="5">
        <f t="shared" si="7"/>
        <v>738.4615384615385</v>
      </c>
      <c r="X10" s="47">
        <f t="shared" si="23"/>
        <v>960</v>
      </c>
      <c r="Y10" s="7">
        <v>140</v>
      </c>
      <c r="Z10" s="7">
        <v>100</v>
      </c>
      <c r="AA10" s="6">
        <f t="shared" si="8"/>
        <v>1.4</v>
      </c>
      <c r="AB10" s="8">
        <v>990</v>
      </c>
      <c r="AC10" s="5">
        <f t="shared" si="9"/>
        <v>707.1428571428572</v>
      </c>
      <c r="AD10" s="47">
        <f t="shared" si="24"/>
        <v>990</v>
      </c>
      <c r="AE10" s="7">
        <v>150</v>
      </c>
      <c r="AF10" s="7">
        <v>100</v>
      </c>
      <c r="AG10" s="6">
        <f t="shared" si="10"/>
        <v>1.5</v>
      </c>
      <c r="AH10" s="8">
        <v>1020</v>
      </c>
      <c r="AI10" s="5">
        <f t="shared" si="11"/>
        <v>680</v>
      </c>
      <c r="AJ10" s="47">
        <f t="shared" si="25"/>
        <v>1020</v>
      </c>
      <c r="AK10" s="7">
        <v>160</v>
      </c>
      <c r="AL10" s="7">
        <v>100</v>
      </c>
      <c r="AM10" s="6">
        <f t="shared" si="12"/>
        <v>1.6</v>
      </c>
      <c r="AN10" s="8">
        <v>1060</v>
      </c>
      <c r="AO10" s="5">
        <f t="shared" si="13"/>
        <v>662.5</v>
      </c>
      <c r="AP10" s="47">
        <f t="shared" si="26"/>
        <v>1060</v>
      </c>
      <c r="AQ10" s="7">
        <v>170</v>
      </c>
      <c r="AR10" s="7">
        <v>100</v>
      </c>
      <c r="AS10" s="6">
        <f t="shared" si="14"/>
        <v>1.7</v>
      </c>
      <c r="AT10" s="8">
        <v>1100</v>
      </c>
      <c r="AU10" s="5">
        <f t="shared" si="15"/>
        <v>647.0588235294118</v>
      </c>
      <c r="AV10" s="47">
        <f t="shared" si="27"/>
        <v>1100</v>
      </c>
      <c r="AW10" s="7">
        <v>180</v>
      </c>
      <c r="AX10" s="7">
        <v>100</v>
      </c>
      <c r="AY10" s="6">
        <f t="shared" si="16"/>
        <v>1.8</v>
      </c>
      <c r="AZ10" s="8">
        <v>1130</v>
      </c>
      <c r="BA10" s="5">
        <f t="shared" si="17"/>
        <v>627.7777777777777</v>
      </c>
      <c r="BB10" s="47">
        <f t="shared" si="28"/>
        <v>1130</v>
      </c>
      <c r="BC10" s="7">
        <v>190</v>
      </c>
      <c r="BD10" s="7">
        <v>100</v>
      </c>
      <c r="BE10" s="6">
        <f t="shared" si="18"/>
        <v>1.9</v>
      </c>
      <c r="BF10" s="8">
        <v>1160</v>
      </c>
      <c r="BG10" s="5">
        <f t="shared" si="19"/>
        <v>610.5263157894738</v>
      </c>
      <c r="BH10" s="47">
        <f t="shared" si="29"/>
        <v>1160</v>
      </c>
    </row>
    <row r="11" spans="1:60" ht="12.75">
      <c r="A11" s="7">
        <v>100</v>
      </c>
      <c r="B11" s="7">
        <v>110</v>
      </c>
      <c r="C11" s="6">
        <f t="shared" si="0"/>
        <v>1.1</v>
      </c>
      <c r="D11" s="8">
        <v>890</v>
      </c>
      <c r="E11" s="5">
        <f t="shared" si="1"/>
        <v>809.090909090909</v>
      </c>
      <c r="F11" s="47">
        <f t="shared" si="20"/>
        <v>890</v>
      </c>
      <c r="G11" s="7">
        <v>110</v>
      </c>
      <c r="H11" s="7">
        <v>110</v>
      </c>
      <c r="I11" s="6">
        <f t="shared" si="2"/>
        <v>1.21</v>
      </c>
      <c r="J11" s="8">
        <v>930</v>
      </c>
      <c r="K11" s="5">
        <f t="shared" si="3"/>
        <v>768.595041322314</v>
      </c>
      <c r="L11" s="47">
        <f t="shared" si="21"/>
        <v>930</v>
      </c>
      <c r="M11" s="7">
        <v>120</v>
      </c>
      <c r="N11" s="7">
        <v>110</v>
      </c>
      <c r="O11" s="6">
        <f t="shared" si="4"/>
        <v>1.32</v>
      </c>
      <c r="P11" s="8">
        <v>960</v>
      </c>
      <c r="Q11" s="5">
        <f t="shared" si="5"/>
        <v>727.2727272727273</v>
      </c>
      <c r="R11" s="47">
        <f t="shared" si="22"/>
        <v>960</v>
      </c>
      <c r="S11" s="7">
        <v>130</v>
      </c>
      <c r="T11" s="7">
        <v>110</v>
      </c>
      <c r="U11" s="6">
        <f t="shared" si="6"/>
        <v>1.43</v>
      </c>
      <c r="V11" s="8">
        <v>1000</v>
      </c>
      <c r="W11" s="5">
        <f t="shared" si="7"/>
        <v>699.3006993006993</v>
      </c>
      <c r="X11" s="47">
        <f t="shared" si="23"/>
        <v>1000</v>
      </c>
      <c r="Y11" s="7">
        <v>140</v>
      </c>
      <c r="Z11" s="7">
        <v>110</v>
      </c>
      <c r="AA11" s="6">
        <f t="shared" si="8"/>
        <v>1.54</v>
      </c>
      <c r="AB11" s="8">
        <v>1040</v>
      </c>
      <c r="AC11" s="5">
        <f t="shared" si="9"/>
        <v>675.3246753246754</v>
      </c>
      <c r="AD11" s="47">
        <f t="shared" si="24"/>
        <v>1040</v>
      </c>
      <c r="AE11" s="7">
        <v>150</v>
      </c>
      <c r="AF11" s="7">
        <v>110</v>
      </c>
      <c r="AG11" s="6">
        <f t="shared" si="10"/>
        <v>1.65</v>
      </c>
      <c r="AH11" s="8">
        <v>1080</v>
      </c>
      <c r="AI11" s="5">
        <f t="shared" si="11"/>
        <v>654.5454545454546</v>
      </c>
      <c r="AJ11" s="47">
        <f t="shared" si="25"/>
        <v>1080</v>
      </c>
      <c r="AK11" s="7">
        <v>160</v>
      </c>
      <c r="AL11" s="7">
        <v>110</v>
      </c>
      <c r="AM11" s="6">
        <f t="shared" si="12"/>
        <v>1.76</v>
      </c>
      <c r="AN11" s="8">
        <v>1120</v>
      </c>
      <c r="AO11" s="5">
        <f t="shared" si="13"/>
        <v>636.3636363636364</v>
      </c>
      <c r="AP11" s="47">
        <f t="shared" si="26"/>
        <v>1120</v>
      </c>
      <c r="AQ11" s="7">
        <v>170</v>
      </c>
      <c r="AR11" s="7">
        <v>110</v>
      </c>
      <c r="AS11" s="6">
        <f t="shared" si="14"/>
        <v>1.87</v>
      </c>
      <c r="AT11" s="8">
        <v>1160</v>
      </c>
      <c r="AU11" s="5">
        <f t="shared" si="15"/>
        <v>620.3208556149732</v>
      </c>
      <c r="AV11" s="47">
        <f t="shared" si="27"/>
        <v>1160</v>
      </c>
      <c r="AW11" s="7">
        <v>180</v>
      </c>
      <c r="AX11" s="7">
        <v>110</v>
      </c>
      <c r="AY11" s="6">
        <f t="shared" si="16"/>
        <v>1.98</v>
      </c>
      <c r="AZ11" s="8">
        <v>1200</v>
      </c>
      <c r="BA11" s="5">
        <f t="shared" si="17"/>
        <v>606.0606060606061</v>
      </c>
      <c r="BB11" s="47">
        <f t="shared" si="28"/>
        <v>1200</v>
      </c>
      <c r="BC11" s="7">
        <v>190</v>
      </c>
      <c r="BD11" s="7">
        <v>110</v>
      </c>
      <c r="BE11" s="6">
        <f t="shared" si="18"/>
        <v>2.09</v>
      </c>
      <c r="BF11" s="8">
        <v>1230</v>
      </c>
      <c r="BG11" s="5">
        <f t="shared" si="19"/>
        <v>588.5167464114833</v>
      </c>
      <c r="BH11" s="47">
        <f t="shared" si="29"/>
        <v>1230</v>
      </c>
    </row>
    <row r="12" spans="1:60" ht="12.75">
      <c r="A12" s="7">
        <v>100</v>
      </c>
      <c r="B12" s="7">
        <v>120</v>
      </c>
      <c r="C12" s="6">
        <f t="shared" si="0"/>
        <v>1.2</v>
      </c>
      <c r="D12" s="8">
        <v>920</v>
      </c>
      <c r="E12" s="5">
        <f t="shared" si="1"/>
        <v>766.6666666666667</v>
      </c>
      <c r="F12" s="47">
        <f t="shared" si="20"/>
        <v>920</v>
      </c>
      <c r="G12" s="7">
        <v>110</v>
      </c>
      <c r="H12" s="7">
        <v>120</v>
      </c>
      <c r="I12" s="6">
        <f t="shared" si="2"/>
        <v>1.32</v>
      </c>
      <c r="J12" s="8">
        <v>970</v>
      </c>
      <c r="K12" s="5">
        <f t="shared" si="3"/>
        <v>734.8484848484848</v>
      </c>
      <c r="L12" s="47">
        <f t="shared" si="21"/>
        <v>970</v>
      </c>
      <c r="M12" s="7">
        <v>120</v>
      </c>
      <c r="N12" s="7">
        <v>120</v>
      </c>
      <c r="O12" s="6">
        <f t="shared" si="4"/>
        <v>1.44</v>
      </c>
      <c r="P12" s="8">
        <v>1000</v>
      </c>
      <c r="Q12" s="5">
        <f t="shared" si="5"/>
        <v>694.4444444444445</v>
      </c>
      <c r="R12" s="47">
        <f t="shared" si="22"/>
        <v>1000</v>
      </c>
      <c r="S12" s="7">
        <v>130</v>
      </c>
      <c r="T12" s="7">
        <v>120</v>
      </c>
      <c r="U12" s="6">
        <f t="shared" si="6"/>
        <v>1.56</v>
      </c>
      <c r="V12" s="8">
        <v>1050</v>
      </c>
      <c r="W12" s="5">
        <f t="shared" si="7"/>
        <v>673.0769230769231</v>
      </c>
      <c r="X12" s="47">
        <f t="shared" si="23"/>
        <v>1050</v>
      </c>
      <c r="Y12" s="7">
        <v>140</v>
      </c>
      <c r="Z12" s="7">
        <v>120</v>
      </c>
      <c r="AA12" s="6">
        <f t="shared" si="8"/>
        <v>1.68</v>
      </c>
      <c r="AB12" s="8">
        <v>1090</v>
      </c>
      <c r="AC12" s="5">
        <f t="shared" si="9"/>
        <v>648.8095238095239</v>
      </c>
      <c r="AD12" s="47">
        <f t="shared" si="24"/>
        <v>1090</v>
      </c>
      <c r="AE12" s="7">
        <v>150</v>
      </c>
      <c r="AF12" s="7">
        <v>120</v>
      </c>
      <c r="AG12" s="6">
        <f t="shared" si="10"/>
        <v>1.8</v>
      </c>
      <c r="AH12" s="8">
        <v>1130</v>
      </c>
      <c r="AI12" s="5">
        <f t="shared" si="11"/>
        <v>627.7777777777777</v>
      </c>
      <c r="AJ12" s="47">
        <f t="shared" si="25"/>
        <v>1130</v>
      </c>
      <c r="AK12" s="7">
        <v>160</v>
      </c>
      <c r="AL12" s="7">
        <v>120</v>
      </c>
      <c r="AM12" s="6">
        <f t="shared" si="12"/>
        <v>1.92</v>
      </c>
      <c r="AN12" s="8">
        <v>1170</v>
      </c>
      <c r="AO12" s="5">
        <f t="shared" si="13"/>
        <v>609.375</v>
      </c>
      <c r="AP12" s="47">
        <f t="shared" si="26"/>
        <v>1170</v>
      </c>
      <c r="AQ12" s="7">
        <v>170</v>
      </c>
      <c r="AR12" s="7">
        <v>120</v>
      </c>
      <c r="AS12" s="6">
        <f t="shared" si="14"/>
        <v>2.04</v>
      </c>
      <c r="AT12" s="8">
        <v>1220</v>
      </c>
      <c r="AU12" s="5">
        <f t="shared" si="15"/>
        <v>598.0392156862745</v>
      </c>
      <c r="AV12" s="47">
        <f t="shared" si="27"/>
        <v>1220</v>
      </c>
      <c r="AW12" s="7">
        <v>180</v>
      </c>
      <c r="AX12" s="7">
        <v>120</v>
      </c>
      <c r="AY12" s="6">
        <f t="shared" si="16"/>
        <v>2.16</v>
      </c>
      <c r="AZ12" s="8">
        <v>1260</v>
      </c>
      <c r="BA12" s="5">
        <f t="shared" si="17"/>
        <v>583.3333333333333</v>
      </c>
      <c r="BB12" s="47">
        <f t="shared" si="28"/>
        <v>1260</v>
      </c>
      <c r="BC12" s="7">
        <v>190</v>
      </c>
      <c r="BD12" s="7">
        <v>120</v>
      </c>
      <c r="BE12" s="6">
        <f t="shared" si="18"/>
        <v>2.28</v>
      </c>
      <c r="BF12" s="8">
        <v>1300</v>
      </c>
      <c r="BG12" s="5">
        <f t="shared" si="19"/>
        <v>570.1754385964913</v>
      </c>
      <c r="BH12" s="47">
        <f t="shared" si="29"/>
        <v>1300</v>
      </c>
    </row>
    <row r="13" spans="1:60" ht="12.75">
      <c r="A13" s="7">
        <v>100</v>
      </c>
      <c r="B13" s="7">
        <v>130</v>
      </c>
      <c r="C13" s="6">
        <f t="shared" si="0"/>
        <v>1.3</v>
      </c>
      <c r="D13" s="8">
        <v>960</v>
      </c>
      <c r="E13" s="5">
        <f t="shared" si="1"/>
        <v>738.4615384615385</v>
      </c>
      <c r="F13" s="47">
        <f t="shared" si="20"/>
        <v>960</v>
      </c>
      <c r="G13" s="7">
        <v>110</v>
      </c>
      <c r="H13" s="7">
        <v>130</v>
      </c>
      <c r="I13" s="6">
        <f t="shared" si="2"/>
        <v>1.43</v>
      </c>
      <c r="J13" s="8">
        <v>1000</v>
      </c>
      <c r="K13" s="5">
        <f t="shared" si="3"/>
        <v>699.3006993006993</v>
      </c>
      <c r="L13" s="47">
        <f t="shared" si="21"/>
        <v>1000</v>
      </c>
      <c r="M13" s="7">
        <v>120</v>
      </c>
      <c r="N13" s="7">
        <v>130</v>
      </c>
      <c r="O13" s="6">
        <f t="shared" si="4"/>
        <v>1.56</v>
      </c>
      <c r="P13" s="8">
        <v>1050</v>
      </c>
      <c r="Q13" s="5">
        <f t="shared" si="5"/>
        <v>673.0769230769231</v>
      </c>
      <c r="R13" s="47">
        <f t="shared" si="22"/>
        <v>1050</v>
      </c>
      <c r="S13" s="7">
        <v>130</v>
      </c>
      <c r="T13" s="7">
        <v>130</v>
      </c>
      <c r="U13" s="6">
        <f t="shared" si="6"/>
        <v>1.69</v>
      </c>
      <c r="V13" s="8">
        <v>1090</v>
      </c>
      <c r="W13" s="5">
        <f t="shared" si="7"/>
        <v>644.9704142011834</v>
      </c>
      <c r="X13" s="47">
        <f t="shared" si="23"/>
        <v>1090</v>
      </c>
      <c r="Y13" s="7">
        <v>140</v>
      </c>
      <c r="Z13" s="7">
        <v>130</v>
      </c>
      <c r="AA13" s="6">
        <f t="shared" si="8"/>
        <v>1.82</v>
      </c>
      <c r="AB13" s="8">
        <v>1140</v>
      </c>
      <c r="AC13" s="5">
        <f t="shared" si="9"/>
        <v>626.3736263736264</v>
      </c>
      <c r="AD13" s="47">
        <f t="shared" si="24"/>
        <v>1140</v>
      </c>
      <c r="AE13" s="7">
        <v>150</v>
      </c>
      <c r="AF13" s="7">
        <v>130</v>
      </c>
      <c r="AG13" s="6">
        <f t="shared" si="10"/>
        <v>1.95</v>
      </c>
      <c r="AH13" s="8">
        <v>1180</v>
      </c>
      <c r="AI13" s="5">
        <f t="shared" si="11"/>
        <v>605.1282051282052</v>
      </c>
      <c r="AJ13" s="47">
        <f t="shared" si="25"/>
        <v>1180</v>
      </c>
      <c r="AK13" s="7">
        <v>160</v>
      </c>
      <c r="AL13" s="7">
        <v>130</v>
      </c>
      <c r="AM13" s="6">
        <f t="shared" si="12"/>
        <v>2.08</v>
      </c>
      <c r="AN13" s="8">
        <v>1230</v>
      </c>
      <c r="AO13" s="5">
        <f t="shared" si="13"/>
        <v>591.3461538461538</v>
      </c>
      <c r="AP13" s="47">
        <f t="shared" si="26"/>
        <v>1230</v>
      </c>
      <c r="AQ13" s="7">
        <v>170</v>
      </c>
      <c r="AR13" s="7">
        <v>130</v>
      </c>
      <c r="AS13" s="6">
        <f t="shared" si="14"/>
        <v>2.21</v>
      </c>
      <c r="AT13" s="8">
        <v>1270</v>
      </c>
      <c r="AU13" s="5">
        <f t="shared" si="15"/>
        <v>574.6606334841629</v>
      </c>
      <c r="AV13" s="47">
        <f t="shared" si="27"/>
        <v>1270</v>
      </c>
      <c r="AW13" s="7">
        <v>180</v>
      </c>
      <c r="AX13" s="7">
        <v>130</v>
      </c>
      <c r="AY13" s="6">
        <f t="shared" si="16"/>
        <v>2.34</v>
      </c>
      <c r="AZ13" s="8">
        <v>1320</v>
      </c>
      <c r="BA13" s="5">
        <f t="shared" si="17"/>
        <v>564.1025641025641</v>
      </c>
      <c r="BB13" s="47">
        <f t="shared" si="28"/>
        <v>1320</v>
      </c>
      <c r="BC13" s="7">
        <v>190</v>
      </c>
      <c r="BD13" s="7">
        <v>130</v>
      </c>
      <c r="BE13" s="6">
        <f t="shared" si="18"/>
        <v>2.47</v>
      </c>
      <c r="BF13" s="8">
        <v>1360</v>
      </c>
      <c r="BG13" s="5">
        <f t="shared" si="19"/>
        <v>550.6072874493926</v>
      </c>
      <c r="BH13" s="47">
        <f t="shared" si="29"/>
        <v>1360</v>
      </c>
    </row>
    <row r="14" spans="1:60" ht="12.75">
      <c r="A14" s="7">
        <v>100</v>
      </c>
      <c r="B14" s="7">
        <v>140</v>
      </c>
      <c r="C14" s="6">
        <f t="shared" si="0"/>
        <v>1.4</v>
      </c>
      <c r="D14" s="8">
        <v>990</v>
      </c>
      <c r="E14" s="5">
        <f t="shared" si="1"/>
        <v>707.1428571428572</v>
      </c>
      <c r="F14" s="47">
        <f t="shared" si="20"/>
        <v>990</v>
      </c>
      <c r="G14" s="7">
        <v>110</v>
      </c>
      <c r="H14" s="7">
        <v>140</v>
      </c>
      <c r="I14" s="6">
        <f t="shared" si="2"/>
        <v>1.54</v>
      </c>
      <c r="J14" s="8">
        <v>1040</v>
      </c>
      <c r="K14" s="5">
        <f t="shared" si="3"/>
        <v>675.3246753246754</v>
      </c>
      <c r="L14" s="47">
        <f t="shared" si="21"/>
        <v>1040</v>
      </c>
      <c r="M14" s="7">
        <v>120</v>
      </c>
      <c r="N14" s="7">
        <v>140</v>
      </c>
      <c r="O14" s="6">
        <f t="shared" si="4"/>
        <v>1.68</v>
      </c>
      <c r="P14" s="8">
        <v>1090</v>
      </c>
      <c r="Q14" s="5">
        <f t="shared" si="5"/>
        <v>648.8095238095239</v>
      </c>
      <c r="R14" s="47">
        <f t="shared" si="22"/>
        <v>1090</v>
      </c>
      <c r="S14" s="7">
        <v>130</v>
      </c>
      <c r="T14" s="7">
        <v>140</v>
      </c>
      <c r="U14" s="6">
        <f t="shared" si="6"/>
        <v>1.82</v>
      </c>
      <c r="V14" s="8">
        <v>1140</v>
      </c>
      <c r="W14" s="5">
        <f t="shared" si="7"/>
        <v>626.3736263736264</v>
      </c>
      <c r="X14" s="47">
        <f t="shared" si="23"/>
        <v>1140</v>
      </c>
      <c r="Y14" s="7">
        <v>140</v>
      </c>
      <c r="Z14" s="7">
        <v>140</v>
      </c>
      <c r="AA14" s="6">
        <f t="shared" si="8"/>
        <v>1.96</v>
      </c>
      <c r="AB14" s="8">
        <v>1190</v>
      </c>
      <c r="AC14" s="5">
        <f t="shared" si="9"/>
        <v>607.1428571428571</v>
      </c>
      <c r="AD14" s="47">
        <f t="shared" si="24"/>
        <v>1190</v>
      </c>
      <c r="AE14" s="7">
        <v>150</v>
      </c>
      <c r="AF14" s="7">
        <v>140</v>
      </c>
      <c r="AG14" s="6">
        <f t="shared" si="10"/>
        <v>2.1</v>
      </c>
      <c r="AH14" s="8">
        <v>1230</v>
      </c>
      <c r="AI14" s="5">
        <f t="shared" si="11"/>
        <v>585.7142857142857</v>
      </c>
      <c r="AJ14" s="47">
        <f t="shared" si="25"/>
        <v>1230</v>
      </c>
      <c r="AK14" s="7">
        <v>160</v>
      </c>
      <c r="AL14" s="7">
        <v>140</v>
      </c>
      <c r="AM14" s="6">
        <f t="shared" si="12"/>
        <v>2.24</v>
      </c>
      <c r="AN14" s="8">
        <v>1280</v>
      </c>
      <c r="AO14" s="5">
        <f t="shared" si="13"/>
        <v>571.4285714285713</v>
      </c>
      <c r="AP14" s="47">
        <f t="shared" si="26"/>
        <v>1280</v>
      </c>
      <c r="AQ14" s="7">
        <v>170</v>
      </c>
      <c r="AR14" s="7">
        <v>140</v>
      </c>
      <c r="AS14" s="6">
        <f t="shared" si="14"/>
        <v>2.38</v>
      </c>
      <c r="AT14" s="8">
        <v>1330</v>
      </c>
      <c r="AU14" s="5">
        <f t="shared" si="15"/>
        <v>558.8235294117648</v>
      </c>
      <c r="AV14" s="47">
        <f t="shared" si="27"/>
        <v>1330</v>
      </c>
      <c r="AW14" s="7">
        <v>180</v>
      </c>
      <c r="AX14" s="7">
        <v>140</v>
      </c>
      <c r="AY14" s="6">
        <f t="shared" si="16"/>
        <v>2.52</v>
      </c>
      <c r="AZ14" s="8">
        <v>1380</v>
      </c>
      <c r="BA14" s="5">
        <f t="shared" si="17"/>
        <v>547.6190476190476</v>
      </c>
      <c r="BB14" s="47">
        <f t="shared" si="28"/>
        <v>1380</v>
      </c>
      <c r="BC14" s="7">
        <v>190</v>
      </c>
      <c r="BD14" s="7">
        <v>140</v>
      </c>
      <c r="BE14" s="6">
        <f t="shared" si="18"/>
        <v>2.66</v>
      </c>
      <c r="BF14" s="8">
        <v>1430</v>
      </c>
      <c r="BG14" s="5">
        <f t="shared" si="19"/>
        <v>537.593984962406</v>
      </c>
      <c r="BH14" s="47">
        <f t="shared" si="29"/>
        <v>1430</v>
      </c>
    </row>
    <row r="15" spans="1:60" ht="12.75">
      <c r="A15" s="7">
        <v>100</v>
      </c>
      <c r="B15" s="7">
        <v>150</v>
      </c>
      <c r="C15" s="6">
        <f t="shared" si="0"/>
        <v>1.5</v>
      </c>
      <c r="D15" s="8">
        <v>1030</v>
      </c>
      <c r="E15" s="5">
        <f t="shared" si="1"/>
        <v>686.6666666666666</v>
      </c>
      <c r="F15" s="47">
        <f t="shared" si="20"/>
        <v>1030</v>
      </c>
      <c r="G15" s="7">
        <v>110</v>
      </c>
      <c r="H15" s="7">
        <v>150</v>
      </c>
      <c r="I15" s="6">
        <f t="shared" si="2"/>
        <v>1.65</v>
      </c>
      <c r="J15" s="8">
        <v>1080</v>
      </c>
      <c r="K15" s="5">
        <f t="shared" si="3"/>
        <v>654.5454545454546</v>
      </c>
      <c r="L15" s="47">
        <f t="shared" si="21"/>
        <v>1080</v>
      </c>
      <c r="M15" s="7">
        <v>120</v>
      </c>
      <c r="N15" s="7">
        <v>150</v>
      </c>
      <c r="O15" s="6">
        <f t="shared" si="4"/>
        <v>1.8</v>
      </c>
      <c r="P15" s="8">
        <v>1130</v>
      </c>
      <c r="Q15" s="5">
        <f t="shared" si="5"/>
        <v>627.7777777777777</v>
      </c>
      <c r="R15" s="47">
        <f t="shared" si="22"/>
        <v>1130</v>
      </c>
      <c r="S15" s="7">
        <v>130</v>
      </c>
      <c r="T15" s="7">
        <v>150</v>
      </c>
      <c r="U15" s="6">
        <f t="shared" si="6"/>
        <v>1.95</v>
      </c>
      <c r="V15" s="8">
        <v>1180</v>
      </c>
      <c r="W15" s="5">
        <f t="shared" si="7"/>
        <v>605.1282051282052</v>
      </c>
      <c r="X15" s="47">
        <f t="shared" si="23"/>
        <v>1180</v>
      </c>
      <c r="Y15" s="7">
        <v>140</v>
      </c>
      <c r="Z15" s="7">
        <v>150</v>
      </c>
      <c r="AA15" s="6">
        <f t="shared" si="8"/>
        <v>2.1</v>
      </c>
      <c r="AB15" s="8">
        <v>1240</v>
      </c>
      <c r="AC15" s="5">
        <f t="shared" si="9"/>
        <v>590.4761904761905</v>
      </c>
      <c r="AD15" s="47">
        <f t="shared" si="24"/>
        <v>1240</v>
      </c>
      <c r="AE15" s="7">
        <v>150</v>
      </c>
      <c r="AF15" s="7">
        <v>150</v>
      </c>
      <c r="AG15" s="6">
        <f t="shared" si="10"/>
        <v>2.25</v>
      </c>
      <c r="AH15" s="8">
        <v>1290</v>
      </c>
      <c r="AI15" s="5">
        <f t="shared" si="11"/>
        <v>573.3333333333334</v>
      </c>
      <c r="AJ15" s="47">
        <f t="shared" si="25"/>
        <v>1290</v>
      </c>
      <c r="AK15" s="7">
        <v>160</v>
      </c>
      <c r="AL15" s="7">
        <v>150</v>
      </c>
      <c r="AM15" s="6">
        <f t="shared" si="12"/>
        <v>2.4</v>
      </c>
      <c r="AN15" s="8">
        <v>1340</v>
      </c>
      <c r="AO15" s="5">
        <f t="shared" si="13"/>
        <v>558.3333333333334</v>
      </c>
      <c r="AP15" s="47">
        <f t="shared" si="26"/>
        <v>1340</v>
      </c>
      <c r="AQ15" s="7">
        <v>170</v>
      </c>
      <c r="AR15" s="7">
        <v>150</v>
      </c>
      <c r="AS15" s="6">
        <f t="shared" si="14"/>
        <v>2.55</v>
      </c>
      <c r="AT15" s="8">
        <v>1390</v>
      </c>
      <c r="AU15" s="5">
        <f t="shared" si="15"/>
        <v>545.0980392156863</v>
      </c>
      <c r="AV15" s="47">
        <f t="shared" si="27"/>
        <v>1390</v>
      </c>
      <c r="AW15" s="7">
        <v>180</v>
      </c>
      <c r="AX15" s="7">
        <v>150</v>
      </c>
      <c r="AY15" s="6">
        <f t="shared" si="16"/>
        <v>2.7</v>
      </c>
      <c r="AZ15" s="8">
        <v>1450</v>
      </c>
      <c r="BA15" s="5">
        <f t="shared" si="17"/>
        <v>537.037037037037</v>
      </c>
      <c r="BB15" s="47">
        <f t="shared" si="28"/>
        <v>1450</v>
      </c>
      <c r="BC15" s="7">
        <v>190</v>
      </c>
      <c r="BD15" s="7">
        <v>150</v>
      </c>
      <c r="BE15" s="6">
        <f t="shared" si="18"/>
        <v>2.85</v>
      </c>
      <c r="BF15" s="8">
        <v>1500</v>
      </c>
      <c r="BG15" s="5">
        <f t="shared" si="19"/>
        <v>526.3157894736842</v>
      </c>
      <c r="BH15" s="47">
        <f t="shared" si="29"/>
        <v>1500</v>
      </c>
    </row>
    <row r="16" spans="1:60" ht="12.75">
      <c r="A16" s="7">
        <v>100</v>
      </c>
      <c r="B16" s="7">
        <v>160</v>
      </c>
      <c r="C16" s="6">
        <f t="shared" si="0"/>
        <v>1.6</v>
      </c>
      <c r="D16" s="8">
        <v>1060</v>
      </c>
      <c r="E16" s="5">
        <f t="shared" si="1"/>
        <v>662.5</v>
      </c>
      <c r="F16" s="47">
        <f t="shared" si="20"/>
        <v>1060</v>
      </c>
      <c r="G16" s="7">
        <v>110</v>
      </c>
      <c r="H16" s="7">
        <v>160</v>
      </c>
      <c r="I16" s="6">
        <f t="shared" si="2"/>
        <v>1.76</v>
      </c>
      <c r="J16" s="8">
        <v>1120</v>
      </c>
      <c r="K16" s="5">
        <f t="shared" si="3"/>
        <v>636.3636363636364</v>
      </c>
      <c r="L16" s="47">
        <f t="shared" si="21"/>
        <v>1120</v>
      </c>
      <c r="M16" s="7">
        <v>120</v>
      </c>
      <c r="N16" s="7">
        <v>160</v>
      </c>
      <c r="O16" s="6">
        <f t="shared" si="4"/>
        <v>1.92</v>
      </c>
      <c r="P16" s="8">
        <v>1170</v>
      </c>
      <c r="Q16" s="5">
        <f t="shared" si="5"/>
        <v>609.375</v>
      </c>
      <c r="R16" s="47">
        <f t="shared" si="22"/>
        <v>1170</v>
      </c>
      <c r="S16" s="7">
        <v>130</v>
      </c>
      <c r="T16" s="7">
        <v>160</v>
      </c>
      <c r="U16" s="6">
        <f t="shared" si="6"/>
        <v>2.08</v>
      </c>
      <c r="V16" s="8">
        <v>1230</v>
      </c>
      <c r="W16" s="5">
        <f t="shared" si="7"/>
        <v>591.3461538461538</v>
      </c>
      <c r="X16" s="47">
        <f t="shared" si="23"/>
        <v>1230</v>
      </c>
      <c r="Y16" s="7">
        <v>140</v>
      </c>
      <c r="Z16" s="7">
        <v>160</v>
      </c>
      <c r="AA16" s="6">
        <f t="shared" si="8"/>
        <v>2.24</v>
      </c>
      <c r="AB16" s="8">
        <v>1290</v>
      </c>
      <c r="AC16" s="5">
        <f t="shared" si="9"/>
        <v>575.8928571428571</v>
      </c>
      <c r="AD16" s="47">
        <f t="shared" si="24"/>
        <v>1290</v>
      </c>
      <c r="AE16" s="7">
        <v>150</v>
      </c>
      <c r="AF16" s="7">
        <v>160</v>
      </c>
      <c r="AG16" s="6">
        <f t="shared" si="10"/>
        <v>2.4</v>
      </c>
      <c r="AH16" s="8">
        <v>1340</v>
      </c>
      <c r="AI16" s="5">
        <f t="shared" si="11"/>
        <v>558.3333333333334</v>
      </c>
      <c r="AJ16" s="47">
        <f t="shared" si="25"/>
        <v>1340</v>
      </c>
      <c r="AK16" s="7">
        <v>160</v>
      </c>
      <c r="AL16" s="7">
        <v>160</v>
      </c>
      <c r="AM16" s="6">
        <f t="shared" si="12"/>
        <v>2.56</v>
      </c>
      <c r="AN16" s="8">
        <v>1400</v>
      </c>
      <c r="AO16" s="5">
        <f t="shared" si="13"/>
        <v>546.875</v>
      </c>
      <c r="AP16" s="47">
        <f t="shared" si="26"/>
        <v>1400</v>
      </c>
      <c r="AQ16" s="7">
        <v>170</v>
      </c>
      <c r="AR16" s="7">
        <v>160</v>
      </c>
      <c r="AS16" s="6">
        <f t="shared" si="14"/>
        <v>2.72</v>
      </c>
      <c r="AT16" s="8">
        <v>1450</v>
      </c>
      <c r="AU16" s="5">
        <f t="shared" si="15"/>
        <v>533.0882352941176</v>
      </c>
      <c r="AV16" s="47">
        <f t="shared" si="27"/>
        <v>1450</v>
      </c>
      <c r="AW16" s="7">
        <v>180</v>
      </c>
      <c r="AX16" s="7">
        <v>160</v>
      </c>
      <c r="AY16" s="6">
        <f t="shared" si="16"/>
        <v>2.88</v>
      </c>
      <c r="AZ16" s="8">
        <v>1510</v>
      </c>
      <c r="BA16" s="5">
        <f t="shared" si="17"/>
        <v>524.3055555555555</v>
      </c>
      <c r="BB16" s="47">
        <f t="shared" si="28"/>
        <v>1510</v>
      </c>
      <c r="BC16" s="7">
        <v>190</v>
      </c>
      <c r="BD16" s="7">
        <v>160</v>
      </c>
      <c r="BE16" s="6">
        <f t="shared" si="18"/>
        <v>3.04</v>
      </c>
      <c r="BF16" s="8">
        <v>1560</v>
      </c>
      <c r="BG16" s="5">
        <f t="shared" si="19"/>
        <v>513.1578947368421</v>
      </c>
      <c r="BH16" s="47">
        <f t="shared" si="29"/>
        <v>1560</v>
      </c>
    </row>
    <row r="17" spans="1:60" ht="12.75">
      <c r="A17" s="7">
        <v>100</v>
      </c>
      <c r="B17" s="7">
        <v>170</v>
      </c>
      <c r="C17" s="6">
        <f t="shared" si="0"/>
        <v>1.7</v>
      </c>
      <c r="D17" s="8">
        <v>1100</v>
      </c>
      <c r="E17" s="5">
        <f t="shared" si="1"/>
        <v>647.0588235294118</v>
      </c>
      <c r="F17" s="47">
        <f t="shared" si="20"/>
        <v>1100</v>
      </c>
      <c r="G17" s="7">
        <v>110</v>
      </c>
      <c r="H17" s="7">
        <v>170</v>
      </c>
      <c r="I17" s="6">
        <f t="shared" si="2"/>
        <v>1.87</v>
      </c>
      <c r="J17" s="8">
        <v>1160</v>
      </c>
      <c r="K17" s="5">
        <f t="shared" si="3"/>
        <v>620.3208556149732</v>
      </c>
      <c r="L17" s="47">
        <f t="shared" si="21"/>
        <v>1160</v>
      </c>
      <c r="M17" s="7">
        <v>120</v>
      </c>
      <c r="N17" s="7">
        <v>170</v>
      </c>
      <c r="O17" s="6">
        <f t="shared" si="4"/>
        <v>2.04</v>
      </c>
      <c r="P17" s="8">
        <v>1210</v>
      </c>
      <c r="Q17" s="5">
        <f t="shared" si="5"/>
        <v>593.1372549019608</v>
      </c>
      <c r="R17" s="47">
        <f t="shared" si="22"/>
        <v>1210</v>
      </c>
      <c r="S17" s="7">
        <v>130</v>
      </c>
      <c r="T17" s="7">
        <v>170</v>
      </c>
      <c r="U17" s="6">
        <f t="shared" si="6"/>
        <v>2.21</v>
      </c>
      <c r="V17" s="8">
        <v>1270</v>
      </c>
      <c r="W17" s="5">
        <f t="shared" si="7"/>
        <v>574.6606334841629</v>
      </c>
      <c r="X17" s="47">
        <f t="shared" si="23"/>
        <v>1270</v>
      </c>
      <c r="Y17" s="7">
        <v>140</v>
      </c>
      <c r="Z17" s="7">
        <v>170</v>
      </c>
      <c r="AA17" s="6">
        <f t="shared" si="8"/>
        <v>2.38</v>
      </c>
      <c r="AB17" s="8">
        <v>1330</v>
      </c>
      <c r="AC17" s="5">
        <f t="shared" si="9"/>
        <v>558.8235294117648</v>
      </c>
      <c r="AD17" s="47">
        <f t="shared" si="24"/>
        <v>1330</v>
      </c>
      <c r="AE17" s="7">
        <v>150</v>
      </c>
      <c r="AF17" s="7">
        <v>170</v>
      </c>
      <c r="AG17" s="6">
        <f t="shared" si="10"/>
        <v>2.55</v>
      </c>
      <c r="AH17" s="8">
        <v>1390</v>
      </c>
      <c r="AI17" s="5">
        <f t="shared" si="11"/>
        <v>545.0980392156863</v>
      </c>
      <c r="AJ17" s="47">
        <f t="shared" si="25"/>
        <v>1390</v>
      </c>
      <c r="AK17" s="7">
        <v>160</v>
      </c>
      <c r="AL17" s="7">
        <v>170</v>
      </c>
      <c r="AM17" s="6">
        <f t="shared" si="12"/>
        <v>2.72</v>
      </c>
      <c r="AN17" s="8">
        <v>1450</v>
      </c>
      <c r="AO17" s="5">
        <f t="shared" si="13"/>
        <v>533.0882352941176</v>
      </c>
      <c r="AP17" s="47">
        <f t="shared" si="26"/>
        <v>1450</v>
      </c>
      <c r="AQ17" s="7">
        <v>170</v>
      </c>
      <c r="AR17" s="7">
        <v>170</v>
      </c>
      <c r="AS17" s="6">
        <f t="shared" si="14"/>
        <v>2.89</v>
      </c>
      <c r="AT17" s="8">
        <v>1510</v>
      </c>
      <c r="AU17" s="5">
        <f t="shared" si="15"/>
        <v>522.4913494809688</v>
      </c>
      <c r="AV17" s="47">
        <f t="shared" si="27"/>
        <v>1510</v>
      </c>
      <c r="AW17" s="7">
        <v>180</v>
      </c>
      <c r="AX17" s="7">
        <v>170</v>
      </c>
      <c r="AY17" s="6">
        <f t="shared" si="16"/>
        <v>3.06</v>
      </c>
      <c r="AZ17" s="8">
        <v>1570</v>
      </c>
      <c r="BA17" s="5">
        <f t="shared" si="17"/>
        <v>513.0718954248366</v>
      </c>
      <c r="BB17" s="47">
        <f t="shared" si="28"/>
        <v>1570</v>
      </c>
      <c r="BC17" s="7">
        <v>190</v>
      </c>
      <c r="BD17" s="7">
        <v>170</v>
      </c>
      <c r="BE17" s="6">
        <f t="shared" si="18"/>
        <v>3.23</v>
      </c>
      <c r="BF17" s="8">
        <v>1630</v>
      </c>
      <c r="BG17" s="5">
        <f t="shared" si="19"/>
        <v>504.64396284829724</v>
      </c>
      <c r="BH17" s="47">
        <f t="shared" si="29"/>
        <v>1630</v>
      </c>
    </row>
    <row r="18" spans="1:60" ht="12.75">
      <c r="A18" s="7">
        <v>100</v>
      </c>
      <c r="B18" s="7">
        <v>180</v>
      </c>
      <c r="C18" s="6">
        <f t="shared" si="0"/>
        <v>1.8</v>
      </c>
      <c r="D18" s="8">
        <v>1130</v>
      </c>
      <c r="E18" s="5">
        <f t="shared" si="1"/>
        <v>627.7777777777777</v>
      </c>
      <c r="F18" s="47">
        <f t="shared" si="20"/>
        <v>1130</v>
      </c>
      <c r="G18" s="7">
        <v>110</v>
      </c>
      <c r="H18" s="7">
        <v>180</v>
      </c>
      <c r="I18" s="6">
        <f t="shared" si="2"/>
        <v>1.98</v>
      </c>
      <c r="J18" s="8">
        <v>1190</v>
      </c>
      <c r="K18" s="5">
        <f t="shared" si="3"/>
        <v>601.010101010101</v>
      </c>
      <c r="L18" s="47">
        <f t="shared" si="21"/>
        <v>1190</v>
      </c>
      <c r="M18" s="7">
        <v>120</v>
      </c>
      <c r="N18" s="7">
        <v>180</v>
      </c>
      <c r="O18" s="6">
        <f t="shared" si="4"/>
        <v>2.16</v>
      </c>
      <c r="P18" s="8">
        <v>1260</v>
      </c>
      <c r="Q18" s="5">
        <f t="shared" si="5"/>
        <v>583.3333333333333</v>
      </c>
      <c r="R18" s="47">
        <f t="shared" si="22"/>
        <v>1260</v>
      </c>
      <c r="S18" s="7">
        <v>130</v>
      </c>
      <c r="T18" s="7">
        <v>180</v>
      </c>
      <c r="U18" s="6">
        <f t="shared" si="6"/>
        <v>2.34</v>
      </c>
      <c r="V18" s="8">
        <v>1320</v>
      </c>
      <c r="W18" s="5">
        <f t="shared" si="7"/>
        <v>564.1025641025641</v>
      </c>
      <c r="X18" s="47">
        <f t="shared" si="23"/>
        <v>1320</v>
      </c>
      <c r="Y18" s="7">
        <v>140</v>
      </c>
      <c r="Z18" s="7">
        <v>180</v>
      </c>
      <c r="AA18" s="6">
        <f t="shared" si="8"/>
        <v>2.52</v>
      </c>
      <c r="AB18" s="8">
        <v>1380</v>
      </c>
      <c r="AC18" s="5">
        <f t="shared" si="9"/>
        <v>547.6190476190476</v>
      </c>
      <c r="AD18" s="47">
        <f t="shared" si="24"/>
        <v>1380</v>
      </c>
      <c r="AE18" s="7">
        <v>150</v>
      </c>
      <c r="AF18" s="7">
        <v>180</v>
      </c>
      <c r="AG18" s="6">
        <f t="shared" si="10"/>
        <v>2.7</v>
      </c>
      <c r="AH18" s="8">
        <v>1440</v>
      </c>
      <c r="AI18" s="5">
        <f t="shared" si="11"/>
        <v>533.3333333333333</v>
      </c>
      <c r="AJ18" s="47">
        <f t="shared" si="25"/>
        <v>1440</v>
      </c>
      <c r="AK18" s="7">
        <v>160</v>
      </c>
      <c r="AL18" s="7">
        <v>180</v>
      </c>
      <c r="AM18" s="6">
        <f t="shared" si="12"/>
        <v>2.88</v>
      </c>
      <c r="AN18" s="8">
        <v>1510</v>
      </c>
      <c r="AO18" s="5">
        <f t="shared" si="13"/>
        <v>524.3055555555555</v>
      </c>
      <c r="AP18" s="47">
        <f t="shared" si="26"/>
        <v>1510</v>
      </c>
      <c r="AQ18" s="7">
        <v>170</v>
      </c>
      <c r="AR18" s="7">
        <v>180</v>
      </c>
      <c r="AS18" s="6">
        <f t="shared" si="14"/>
        <v>3.06</v>
      </c>
      <c r="AT18" s="8">
        <v>1570</v>
      </c>
      <c r="AU18" s="5">
        <f t="shared" si="15"/>
        <v>513.0718954248366</v>
      </c>
      <c r="AV18" s="47">
        <f t="shared" si="27"/>
        <v>1570</v>
      </c>
      <c r="AW18" s="7">
        <v>180</v>
      </c>
      <c r="AX18" s="7">
        <v>180</v>
      </c>
      <c r="AY18" s="6">
        <f t="shared" si="16"/>
        <v>3.24</v>
      </c>
      <c r="AZ18" s="8">
        <v>1630</v>
      </c>
      <c r="BA18" s="5">
        <f t="shared" si="17"/>
        <v>503.0864197530864</v>
      </c>
      <c r="BB18" s="47">
        <f t="shared" si="28"/>
        <v>1630</v>
      </c>
      <c r="BC18" s="7">
        <v>190</v>
      </c>
      <c r="BD18" s="7">
        <v>180</v>
      </c>
      <c r="BE18" s="6">
        <f t="shared" si="18"/>
        <v>3.42</v>
      </c>
      <c r="BF18" s="8">
        <v>1700</v>
      </c>
      <c r="BG18" s="5">
        <f t="shared" si="19"/>
        <v>497.0760233918129</v>
      </c>
      <c r="BH18" s="47">
        <f t="shared" si="29"/>
        <v>1700</v>
      </c>
    </row>
    <row r="19" spans="1:60" ht="12.75">
      <c r="A19" s="7">
        <v>100</v>
      </c>
      <c r="B19" s="7">
        <v>190</v>
      </c>
      <c r="C19" s="6">
        <f t="shared" si="0"/>
        <v>1.9</v>
      </c>
      <c r="D19" s="8">
        <v>1170</v>
      </c>
      <c r="E19" s="5">
        <f t="shared" si="1"/>
        <v>615.7894736842105</v>
      </c>
      <c r="F19" s="47">
        <f t="shared" si="20"/>
        <v>1170</v>
      </c>
      <c r="G19" s="7">
        <v>110</v>
      </c>
      <c r="H19" s="7">
        <v>190</v>
      </c>
      <c r="I19" s="6">
        <f t="shared" si="2"/>
        <v>2.09</v>
      </c>
      <c r="J19" s="8">
        <v>1230</v>
      </c>
      <c r="K19" s="5">
        <f t="shared" si="3"/>
        <v>588.5167464114833</v>
      </c>
      <c r="L19" s="47">
        <f t="shared" si="21"/>
        <v>1230</v>
      </c>
      <c r="M19" s="7">
        <v>120</v>
      </c>
      <c r="N19" s="7">
        <v>190</v>
      </c>
      <c r="O19" s="6">
        <f t="shared" si="4"/>
        <v>2.28</v>
      </c>
      <c r="P19" s="8">
        <v>1300</v>
      </c>
      <c r="Q19" s="5">
        <f t="shared" si="5"/>
        <v>570.1754385964913</v>
      </c>
      <c r="R19" s="47">
        <f t="shared" si="22"/>
        <v>1300</v>
      </c>
      <c r="S19" s="7">
        <v>130</v>
      </c>
      <c r="T19" s="7">
        <v>190</v>
      </c>
      <c r="U19" s="6">
        <f t="shared" si="6"/>
        <v>2.47</v>
      </c>
      <c r="V19" s="8">
        <v>1360</v>
      </c>
      <c r="W19" s="5">
        <f t="shared" si="7"/>
        <v>550.6072874493926</v>
      </c>
      <c r="X19" s="47">
        <f t="shared" si="23"/>
        <v>1360</v>
      </c>
      <c r="Y19" s="7">
        <v>140</v>
      </c>
      <c r="Z19" s="7">
        <v>190</v>
      </c>
      <c r="AA19" s="6">
        <f t="shared" si="8"/>
        <v>2.66</v>
      </c>
      <c r="AB19" s="8">
        <v>1430</v>
      </c>
      <c r="AC19" s="5">
        <f t="shared" si="9"/>
        <v>537.593984962406</v>
      </c>
      <c r="AD19" s="47">
        <f t="shared" si="24"/>
        <v>1430</v>
      </c>
      <c r="AE19" s="7">
        <v>150</v>
      </c>
      <c r="AF19" s="7">
        <v>190</v>
      </c>
      <c r="AG19" s="6">
        <f t="shared" si="10"/>
        <v>2.85</v>
      </c>
      <c r="AH19" s="8">
        <v>1500</v>
      </c>
      <c r="AI19" s="5">
        <f t="shared" si="11"/>
        <v>526.3157894736842</v>
      </c>
      <c r="AJ19" s="47">
        <f t="shared" si="25"/>
        <v>1500</v>
      </c>
      <c r="AK19" s="7">
        <v>160</v>
      </c>
      <c r="AL19" s="7">
        <v>190</v>
      </c>
      <c r="AM19" s="6">
        <f t="shared" si="12"/>
        <v>3.04</v>
      </c>
      <c r="AN19" s="8">
        <v>1560</v>
      </c>
      <c r="AO19" s="5">
        <f t="shared" si="13"/>
        <v>513.1578947368421</v>
      </c>
      <c r="AP19" s="47">
        <f t="shared" si="26"/>
        <v>1560</v>
      </c>
      <c r="AQ19" s="7">
        <v>170</v>
      </c>
      <c r="AR19" s="7">
        <v>190</v>
      </c>
      <c r="AS19" s="6">
        <f t="shared" si="14"/>
        <v>3.23</v>
      </c>
      <c r="AT19" s="8">
        <v>1630</v>
      </c>
      <c r="AU19" s="5">
        <f t="shared" si="15"/>
        <v>504.64396284829724</v>
      </c>
      <c r="AV19" s="47">
        <f t="shared" si="27"/>
        <v>1630</v>
      </c>
      <c r="AW19" s="7">
        <v>180</v>
      </c>
      <c r="AX19" s="7">
        <v>190</v>
      </c>
      <c r="AY19" s="6">
        <f t="shared" si="16"/>
        <v>3.42</v>
      </c>
      <c r="AZ19" s="8">
        <v>1700</v>
      </c>
      <c r="BA19" s="5">
        <f t="shared" si="17"/>
        <v>497.0760233918129</v>
      </c>
      <c r="BB19" s="47">
        <f t="shared" si="28"/>
        <v>1700</v>
      </c>
      <c r="BC19" s="7">
        <v>190</v>
      </c>
      <c r="BD19" s="7">
        <v>190</v>
      </c>
      <c r="BE19" s="6">
        <f t="shared" si="18"/>
        <v>3.61</v>
      </c>
      <c r="BF19" s="8">
        <v>1760</v>
      </c>
      <c r="BG19" s="5">
        <f t="shared" si="19"/>
        <v>487.5346260387812</v>
      </c>
      <c r="BH19" s="47">
        <f t="shared" si="29"/>
        <v>1760</v>
      </c>
    </row>
    <row r="20" spans="1:60" ht="12.75">
      <c r="A20" s="7">
        <v>100</v>
      </c>
      <c r="B20" s="7">
        <v>200</v>
      </c>
      <c r="C20" s="6">
        <f t="shared" si="0"/>
        <v>2</v>
      </c>
      <c r="D20" s="8">
        <v>1200</v>
      </c>
      <c r="E20" s="5">
        <f t="shared" si="1"/>
        <v>600</v>
      </c>
      <c r="F20" s="47">
        <f t="shared" si="20"/>
        <v>1200</v>
      </c>
      <c r="G20" s="7">
        <v>110</v>
      </c>
      <c r="H20" s="7">
        <v>200</v>
      </c>
      <c r="I20" s="6">
        <f t="shared" si="2"/>
        <v>2.2</v>
      </c>
      <c r="J20" s="8">
        <v>1270</v>
      </c>
      <c r="K20" s="5">
        <f t="shared" si="3"/>
        <v>577.2727272727273</v>
      </c>
      <c r="L20" s="47">
        <f t="shared" si="21"/>
        <v>1270</v>
      </c>
      <c r="M20" s="7">
        <v>120</v>
      </c>
      <c r="N20" s="7">
        <v>200</v>
      </c>
      <c r="O20" s="6">
        <f t="shared" si="4"/>
        <v>2.4</v>
      </c>
      <c r="P20" s="8">
        <v>1340</v>
      </c>
      <c r="Q20" s="5">
        <f t="shared" si="5"/>
        <v>558.3333333333334</v>
      </c>
      <c r="R20" s="47">
        <f t="shared" si="22"/>
        <v>1340</v>
      </c>
      <c r="S20" s="7">
        <v>130</v>
      </c>
      <c r="T20" s="7">
        <v>200</v>
      </c>
      <c r="U20" s="6">
        <f t="shared" si="6"/>
        <v>2.6</v>
      </c>
      <c r="V20" s="8">
        <v>1410</v>
      </c>
      <c r="W20" s="5">
        <f t="shared" si="7"/>
        <v>542.3076923076923</v>
      </c>
      <c r="X20" s="47">
        <f t="shared" si="23"/>
        <v>1410</v>
      </c>
      <c r="Y20" s="7">
        <v>140</v>
      </c>
      <c r="Z20" s="7">
        <v>200</v>
      </c>
      <c r="AA20" s="6">
        <f t="shared" si="8"/>
        <v>2.8</v>
      </c>
      <c r="AB20" s="8">
        <v>1480</v>
      </c>
      <c r="AC20" s="5">
        <f t="shared" si="9"/>
        <v>528.5714285714286</v>
      </c>
      <c r="AD20" s="47">
        <f t="shared" si="24"/>
        <v>1480</v>
      </c>
      <c r="AE20" s="7">
        <v>150</v>
      </c>
      <c r="AF20" s="7">
        <v>200</v>
      </c>
      <c r="AG20" s="6">
        <f t="shared" si="10"/>
        <v>3</v>
      </c>
      <c r="AH20" s="8">
        <v>1550</v>
      </c>
      <c r="AI20" s="5">
        <f t="shared" si="11"/>
        <v>516.6666666666666</v>
      </c>
      <c r="AJ20" s="47">
        <f t="shared" si="25"/>
        <v>1550</v>
      </c>
      <c r="AK20" s="7">
        <v>160</v>
      </c>
      <c r="AL20" s="7">
        <v>200</v>
      </c>
      <c r="AM20" s="6">
        <f t="shared" si="12"/>
        <v>3.2</v>
      </c>
      <c r="AN20" s="8">
        <v>1620</v>
      </c>
      <c r="AO20" s="5">
        <f t="shared" si="13"/>
        <v>506.25</v>
      </c>
      <c r="AP20" s="47">
        <f t="shared" si="26"/>
        <v>1620</v>
      </c>
      <c r="AQ20" s="7">
        <v>170</v>
      </c>
      <c r="AR20" s="7">
        <v>200</v>
      </c>
      <c r="AS20" s="6">
        <f t="shared" si="14"/>
        <v>3.4</v>
      </c>
      <c r="AT20" s="8">
        <v>1690</v>
      </c>
      <c r="AU20" s="5">
        <f t="shared" si="15"/>
        <v>497.05882352941177</v>
      </c>
      <c r="AV20" s="47">
        <f t="shared" si="27"/>
        <v>1690</v>
      </c>
      <c r="AW20" s="7">
        <v>180</v>
      </c>
      <c r="AX20" s="7">
        <v>200</v>
      </c>
      <c r="AY20" s="6">
        <f t="shared" si="16"/>
        <v>3.6</v>
      </c>
      <c r="AZ20" s="8">
        <v>1760</v>
      </c>
      <c r="BA20" s="5">
        <f t="shared" si="17"/>
        <v>488.88888888888886</v>
      </c>
      <c r="BB20" s="47">
        <f t="shared" si="28"/>
        <v>1760</v>
      </c>
      <c r="BC20" s="7">
        <v>190</v>
      </c>
      <c r="BD20" s="7">
        <v>200</v>
      </c>
      <c r="BE20" s="6">
        <f t="shared" si="18"/>
        <v>3.8</v>
      </c>
      <c r="BF20" s="8">
        <v>1830</v>
      </c>
      <c r="BG20" s="5">
        <f t="shared" si="19"/>
        <v>481.5789473684211</v>
      </c>
      <c r="BH20" s="47">
        <f t="shared" si="29"/>
        <v>1830</v>
      </c>
    </row>
    <row r="21" spans="1:60" ht="12.75">
      <c r="A21" s="7">
        <v>100</v>
      </c>
      <c r="B21" s="7">
        <v>210</v>
      </c>
      <c r="C21" s="6">
        <f>A21*B21/10000</f>
        <v>2.1</v>
      </c>
      <c r="D21" s="8">
        <v>1230</v>
      </c>
      <c r="E21" s="5">
        <f>D21/C21</f>
        <v>585.7142857142857</v>
      </c>
      <c r="F21" s="47">
        <f t="shared" si="20"/>
        <v>1230</v>
      </c>
      <c r="G21" s="7">
        <v>110</v>
      </c>
      <c r="H21" s="7">
        <v>210</v>
      </c>
      <c r="I21" s="6">
        <f>G21*H21/10000</f>
        <v>2.31</v>
      </c>
      <c r="J21" s="8">
        <v>1310</v>
      </c>
      <c r="K21" s="5">
        <f>J21/I21</f>
        <v>567.0995670995671</v>
      </c>
      <c r="L21" s="47">
        <f t="shared" si="21"/>
        <v>1310</v>
      </c>
      <c r="M21" s="7">
        <v>120</v>
      </c>
      <c r="N21" s="7">
        <v>210</v>
      </c>
      <c r="O21" s="6">
        <f>M21*N21/10000</f>
        <v>2.52</v>
      </c>
      <c r="P21" s="8">
        <v>1380</v>
      </c>
      <c r="Q21" s="5">
        <f>P21/O21</f>
        <v>547.6190476190476</v>
      </c>
      <c r="R21" s="47">
        <f t="shared" si="22"/>
        <v>1380</v>
      </c>
      <c r="S21" s="7">
        <v>130</v>
      </c>
      <c r="T21" s="7">
        <v>210</v>
      </c>
      <c r="U21" s="6">
        <f>S21*T21/10000</f>
        <v>2.73</v>
      </c>
      <c r="V21" s="8">
        <v>1460</v>
      </c>
      <c r="W21" s="5">
        <f>V21/U21</f>
        <v>534.7985347985348</v>
      </c>
      <c r="X21" s="47">
        <f t="shared" si="23"/>
        <v>1460</v>
      </c>
      <c r="Y21" s="7">
        <v>140</v>
      </c>
      <c r="Z21" s="7">
        <v>210</v>
      </c>
      <c r="AA21" s="6">
        <f>Y21*Z21/10000</f>
        <v>2.94</v>
      </c>
      <c r="AB21" s="8">
        <v>1530</v>
      </c>
      <c r="AC21" s="5">
        <f>AB21/AA21</f>
        <v>520.4081632653061</v>
      </c>
      <c r="AD21" s="47">
        <f t="shared" si="24"/>
        <v>1530</v>
      </c>
      <c r="AE21" s="7">
        <v>150</v>
      </c>
      <c r="AF21" s="7">
        <v>210</v>
      </c>
      <c r="AG21" s="6">
        <f>AE21*AF21/10000</f>
        <v>3.15</v>
      </c>
      <c r="AH21" s="8">
        <v>1600</v>
      </c>
      <c r="AI21" s="5">
        <f>AH21/AG21</f>
        <v>507.93650793650795</v>
      </c>
      <c r="AJ21" s="47">
        <f t="shared" si="25"/>
        <v>1600</v>
      </c>
      <c r="AK21" s="7">
        <v>160</v>
      </c>
      <c r="AL21" s="7">
        <v>210</v>
      </c>
      <c r="AM21" s="6">
        <f>AK21*AL21/10000</f>
        <v>3.36</v>
      </c>
      <c r="AN21" s="8">
        <v>1680</v>
      </c>
      <c r="AO21" s="5">
        <f>AN21/AM21</f>
        <v>500</v>
      </c>
      <c r="AP21" s="47">
        <f t="shared" si="26"/>
        <v>1680</v>
      </c>
      <c r="AQ21" s="7">
        <v>170</v>
      </c>
      <c r="AR21" s="7">
        <v>210</v>
      </c>
      <c r="AS21" s="6">
        <f>AQ21*AR21/10000</f>
        <v>3.57</v>
      </c>
      <c r="AT21" s="8">
        <v>1750</v>
      </c>
      <c r="AU21" s="5">
        <f>AT21/AS21</f>
        <v>490.1960784313726</v>
      </c>
      <c r="AV21" s="47">
        <f t="shared" si="27"/>
        <v>1750</v>
      </c>
      <c r="AW21" s="7">
        <v>180</v>
      </c>
      <c r="AX21" s="7">
        <v>210</v>
      </c>
      <c r="AY21" s="6">
        <f>AW21*AX21/10000</f>
        <v>3.78</v>
      </c>
      <c r="AZ21" s="8">
        <v>1820</v>
      </c>
      <c r="BA21" s="5">
        <f>AZ21/AY21</f>
        <v>481.4814814814815</v>
      </c>
      <c r="BB21" s="47">
        <f t="shared" si="28"/>
        <v>1820</v>
      </c>
      <c r="BC21" s="7">
        <v>190</v>
      </c>
      <c r="BD21" s="7">
        <v>210</v>
      </c>
      <c r="BE21" s="6">
        <f>BC21*BD21/10000</f>
        <v>3.99</v>
      </c>
      <c r="BF21" s="8">
        <v>1900</v>
      </c>
      <c r="BG21" s="5">
        <f>BF21/BE21</f>
        <v>476.19047619047615</v>
      </c>
      <c r="BH21" s="47">
        <f t="shared" si="29"/>
        <v>1900</v>
      </c>
    </row>
    <row r="22" spans="1:60" ht="12.75">
      <c r="A22" s="7">
        <v>100</v>
      </c>
      <c r="B22" s="7">
        <v>220</v>
      </c>
      <c r="C22" s="6">
        <f>A22*B22/10000</f>
        <v>2.2</v>
      </c>
      <c r="D22" s="8">
        <v>1270</v>
      </c>
      <c r="E22" s="5">
        <f>D22/C22</f>
        <v>577.2727272727273</v>
      </c>
      <c r="F22" s="47">
        <f t="shared" si="20"/>
        <v>1270</v>
      </c>
      <c r="G22" s="7">
        <v>110</v>
      </c>
      <c r="H22" s="7">
        <v>220</v>
      </c>
      <c r="I22" s="6">
        <f>G22*H22/10000</f>
        <v>2.42</v>
      </c>
      <c r="J22" s="8">
        <v>1350</v>
      </c>
      <c r="K22" s="5">
        <f>J22/I22</f>
        <v>557.8512396694215</v>
      </c>
      <c r="L22" s="47">
        <f t="shared" si="21"/>
        <v>1350</v>
      </c>
      <c r="M22" s="7">
        <v>120</v>
      </c>
      <c r="N22" s="7">
        <v>220</v>
      </c>
      <c r="O22" s="6">
        <f>M22*N22/10000</f>
        <v>2.64</v>
      </c>
      <c r="P22" s="8">
        <v>1420</v>
      </c>
      <c r="Q22" s="5">
        <f>P22/O22</f>
        <v>537.8787878787879</v>
      </c>
      <c r="R22" s="47">
        <f t="shared" si="22"/>
        <v>1420</v>
      </c>
      <c r="S22" s="7">
        <v>130</v>
      </c>
      <c r="T22" s="7">
        <v>220</v>
      </c>
      <c r="U22" s="6">
        <f>S22*T22/10000</f>
        <v>2.86</v>
      </c>
      <c r="V22" s="8">
        <v>1500</v>
      </c>
      <c r="W22" s="5">
        <f>V22/U22</f>
        <v>524.4755244755245</v>
      </c>
      <c r="X22" s="47">
        <f t="shared" si="23"/>
        <v>1500</v>
      </c>
      <c r="Y22" s="7">
        <v>140</v>
      </c>
      <c r="Z22" s="7">
        <v>220</v>
      </c>
      <c r="AA22" s="6">
        <f>Y22*Z22/10000</f>
        <v>3.08</v>
      </c>
      <c r="AB22" s="8">
        <v>1580</v>
      </c>
      <c r="AC22" s="5">
        <f>AB22/AA22</f>
        <v>512.987012987013</v>
      </c>
      <c r="AD22" s="47">
        <f t="shared" si="24"/>
        <v>1580</v>
      </c>
      <c r="AE22" s="7">
        <v>150</v>
      </c>
      <c r="AF22" s="7">
        <v>220</v>
      </c>
      <c r="AG22" s="6">
        <f>AE22*AF22/10000</f>
        <v>3.3</v>
      </c>
      <c r="AH22" s="8">
        <v>1660</v>
      </c>
      <c r="AI22" s="5">
        <f>AH22/AG22</f>
        <v>503.03030303030306</v>
      </c>
      <c r="AJ22" s="47">
        <f t="shared" si="25"/>
        <v>1660</v>
      </c>
      <c r="AK22" s="7">
        <v>160</v>
      </c>
      <c r="AL22" s="7">
        <v>220</v>
      </c>
      <c r="AM22" s="6">
        <f>AK22*AL22/10000</f>
        <v>3.52</v>
      </c>
      <c r="AN22" s="8">
        <v>1730</v>
      </c>
      <c r="AO22" s="5">
        <f>AN22/AM22</f>
        <v>491.47727272727275</v>
      </c>
      <c r="AP22" s="47">
        <f t="shared" si="26"/>
        <v>1730</v>
      </c>
      <c r="AQ22" s="7">
        <v>170</v>
      </c>
      <c r="AR22" s="7">
        <v>220</v>
      </c>
      <c r="AS22" s="6">
        <f>AQ22*AR22/10000</f>
        <v>3.74</v>
      </c>
      <c r="AT22" s="8">
        <v>1810</v>
      </c>
      <c r="AU22" s="5">
        <f>AT22/AS22</f>
        <v>483.9572192513369</v>
      </c>
      <c r="AV22" s="47">
        <f t="shared" si="27"/>
        <v>1810</v>
      </c>
      <c r="AW22" s="7">
        <v>180</v>
      </c>
      <c r="AX22" s="7">
        <v>220</v>
      </c>
      <c r="AY22" s="6">
        <f>AW22*AX22/10000</f>
        <v>3.96</v>
      </c>
      <c r="AZ22" s="8">
        <v>1890</v>
      </c>
      <c r="BA22" s="5">
        <f>AZ22/AY22</f>
        <v>477.27272727272725</v>
      </c>
      <c r="BB22" s="47">
        <f t="shared" si="28"/>
        <v>1890</v>
      </c>
      <c r="BC22" s="7">
        <v>190</v>
      </c>
      <c r="BD22" s="7">
        <v>220</v>
      </c>
      <c r="BE22" s="6">
        <f>BC22*BD22/10000</f>
        <v>4.18</v>
      </c>
      <c r="BF22" s="8">
        <v>1960</v>
      </c>
      <c r="BG22" s="5">
        <f>BF22/BE22</f>
        <v>468.8995215311005</v>
      </c>
      <c r="BH22" s="47">
        <f t="shared" si="29"/>
        <v>1960</v>
      </c>
    </row>
    <row r="23" spans="1:60" ht="12.75">
      <c r="A23" s="7">
        <v>100</v>
      </c>
      <c r="B23" s="7">
        <v>230</v>
      </c>
      <c r="C23" s="6">
        <f>A23*B23/10000</f>
        <v>2.3</v>
      </c>
      <c r="D23" s="8">
        <v>1300</v>
      </c>
      <c r="E23" s="5">
        <f>D23/C23</f>
        <v>565.2173913043479</v>
      </c>
      <c r="F23" s="47">
        <f t="shared" si="20"/>
        <v>1300</v>
      </c>
      <c r="G23" s="7">
        <v>110</v>
      </c>
      <c r="H23" s="7">
        <v>230</v>
      </c>
      <c r="I23" s="6">
        <f>G23*H23/10000</f>
        <v>2.53</v>
      </c>
      <c r="J23" s="8">
        <v>1380</v>
      </c>
      <c r="K23" s="5">
        <f>J23/I23</f>
        <v>545.4545454545455</v>
      </c>
      <c r="L23" s="47">
        <f t="shared" si="21"/>
        <v>1380</v>
      </c>
      <c r="M23" s="7">
        <v>120</v>
      </c>
      <c r="N23" s="7">
        <v>230</v>
      </c>
      <c r="O23" s="6">
        <f>M23*N23/10000</f>
        <v>2.76</v>
      </c>
      <c r="P23" s="8">
        <v>1470</v>
      </c>
      <c r="Q23" s="5">
        <f>P23/O23</f>
        <v>532.608695652174</v>
      </c>
      <c r="R23" s="47">
        <f t="shared" si="22"/>
        <v>1470</v>
      </c>
      <c r="S23" s="7">
        <v>130</v>
      </c>
      <c r="T23" s="7">
        <v>230</v>
      </c>
      <c r="U23" s="6">
        <f>S23*T23/10000</f>
        <v>2.99</v>
      </c>
      <c r="V23" s="8">
        <v>1550</v>
      </c>
      <c r="W23" s="5">
        <f>V23/U23</f>
        <v>518.3946488294314</v>
      </c>
      <c r="X23" s="47">
        <f t="shared" si="23"/>
        <v>1550</v>
      </c>
      <c r="Y23" s="7">
        <v>140</v>
      </c>
      <c r="Z23" s="7">
        <v>230</v>
      </c>
      <c r="AA23" s="6">
        <f>Y23*Z23/10000</f>
        <v>3.22</v>
      </c>
      <c r="AB23" s="8">
        <v>1630</v>
      </c>
      <c r="AC23" s="5">
        <f>AB23/AA23</f>
        <v>506.2111801242236</v>
      </c>
      <c r="AD23" s="47">
        <f t="shared" si="24"/>
        <v>1630</v>
      </c>
      <c r="AE23" s="7">
        <v>150</v>
      </c>
      <c r="AF23" s="7">
        <v>230</v>
      </c>
      <c r="AG23" s="6">
        <f>AE23*AF23/10000</f>
        <v>3.45</v>
      </c>
      <c r="AH23" s="8">
        <v>1710</v>
      </c>
      <c r="AI23" s="5">
        <f>AH23/AG23</f>
        <v>495.65217391304344</v>
      </c>
      <c r="AJ23" s="47">
        <f t="shared" si="25"/>
        <v>1710</v>
      </c>
      <c r="AK23" s="7">
        <v>160</v>
      </c>
      <c r="AL23" s="7">
        <v>230</v>
      </c>
      <c r="AM23" s="6">
        <f>AK23*AL23/10000</f>
        <v>3.68</v>
      </c>
      <c r="AN23" s="8">
        <v>1790</v>
      </c>
      <c r="AO23" s="5">
        <f>AN23/AM23</f>
        <v>486.4130434782609</v>
      </c>
      <c r="AP23" s="47">
        <f t="shared" si="26"/>
        <v>1790</v>
      </c>
      <c r="AQ23" s="7">
        <v>170</v>
      </c>
      <c r="AR23" s="7">
        <v>230</v>
      </c>
      <c r="AS23" s="6">
        <f>AQ23*AR23/10000</f>
        <v>3.91</v>
      </c>
      <c r="AT23" s="8">
        <v>1870</v>
      </c>
      <c r="AU23" s="5">
        <f>AT23/AS23</f>
        <v>478.2608695652174</v>
      </c>
      <c r="AV23" s="47">
        <f t="shared" si="27"/>
        <v>1870</v>
      </c>
      <c r="AW23" s="7">
        <v>180</v>
      </c>
      <c r="AX23" s="7">
        <v>230</v>
      </c>
      <c r="AY23" s="6">
        <f>AW23*AX23/10000</f>
        <v>4.14</v>
      </c>
      <c r="AZ23" s="8">
        <v>1950</v>
      </c>
      <c r="BA23" s="5">
        <f>AZ23/AY23</f>
        <v>471.01449275362324</v>
      </c>
      <c r="BB23" s="47">
        <f t="shared" si="28"/>
        <v>1950</v>
      </c>
      <c r="BC23" s="7">
        <v>190</v>
      </c>
      <c r="BD23" s="7">
        <v>230</v>
      </c>
      <c r="BE23" s="6">
        <f>BC23*BD23/10000</f>
        <v>4.37</v>
      </c>
      <c r="BF23" s="8">
        <v>2030</v>
      </c>
      <c r="BG23" s="5">
        <f>BF23/BE23</f>
        <v>464.5308924485126</v>
      </c>
      <c r="BH23" s="47">
        <f t="shared" si="29"/>
        <v>2030</v>
      </c>
    </row>
    <row r="26" spans="1:35" ht="12.75">
      <c r="A26" s="7" t="s">
        <v>1</v>
      </c>
      <c r="B26" s="7" t="s">
        <v>0</v>
      </c>
      <c r="C26" s="4" t="s">
        <v>8</v>
      </c>
      <c r="D26" s="8" t="s">
        <v>11</v>
      </c>
      <c r="E26" s="5" t="s">
        <v>9</v>
      </c>
      <c r="G26" s="7" t="s">
        <v>1</v>
      </c>
      <c r="H26" s="7" t="s">
        <v>0</v>
      </c>
      <c r="I26" s="4" t="s">
        <v>8</v>
      </c>
      <c r="J26" s="8" t="s">
        <v>11</v>
      </c>
      <c r="K26" s="5" t="s">
        <v>9</v>
      </c>
      <c r="M26" s="7" t="s">
        <v>1</v>
      </c>
      <c r="N26" s="7" t="s">
        <v>0</v>
      </c>
      <c r="O26" s="4" t="s">
        <v>8</v>
      </c>
      <c r="P26" s="8" t="s">
        <v>11</v>
      </c>
      <c r="Q26" s="5" t="s">
        <v>9</v>
      </c>
      <c r="S26" s="7" t="s">
        <v>1</v>
      </c>
      <c r="T26" s="7" t="s">
        <v>0</v>
      </c>
      <c r="U26" s="4" t="s">
        <v>8</v>
      </c>
      <c r="V26" s="8" t="s">
        <v>11</v>
      </c>
      <c r="W26" s="5" t="s">
        <v>9</v>
      </c>
      <c r="Y26" s="7" t="s">
        <v>1</v>
      </c>
      <c r="Z26" s="7" t="s">
        <v>0</v>
      </c>
      <c r="AA26" s="4" t="s">
        <v>8</v>
      </c>
      <c r="AB26" s="8" t="s">
        <v>11</v>
      </c>
      <c r="AC26" s="5" t="s">
        <v>9</v>
      </c>
      <c r="AE26" s="7" t="s">
        <v>1</v>
      </c>
      <c r="AF26" s="7" t="s">
        <v>0</v>
      </c>
      <c r="AG26" s="4" t="s">
        <v>8</v>
      </c>
      <c r="AH26" s="8" t="s">
        <v>11</v>
      </c>
      <c r="AI26" s="5" t="s">
        <v>9</v>
      </c>
    </row>
    <row r="27" spans="1:36" ht="12.75">
      <c r="A27" s="7">
        <v>200</v>
      </c>
      <c r="B27" s="7">
        <v>50</v>
      </c>
      <c r="C27" s="6">
        <f aca="true" t="shared" si="30" ref="C27:C42">A27*B27/10000</f>
        <v>1</v>
      </c>
      <c r="D27" s="8">
        <v>850</v>
      </c>
      <c r="E27" s="5">
        <f aca="true" t="shared" si="31" ref="E27:E42">D27/C27</f>
        <v>850</v>
      </c>
      <c r="F27" s="47">
        <f>ROUND($D$27+($D$42-$D$27)/($C$42-$C$27)*(C27-$C$27),-1)</f>
        <v>850</v>
      </c>
      <c r="G27" s="7">
        <v>210</v>
      </c>
      <c r="H27" s="7">
        <v>50</v>
      </c>
      <c r="I27" s="6">
        <f aca="true" t="shared" si="32" ref="I27:I42">G27*H27/10000</f>
        <v>1.05</v>
      </c>
      <c r="J27" s="8">
        <v>870</v>
      </c>
      <c r="K27" s="5">
        <f aca="true" t="shared" si="33" ref="K27:K42">J27/I27</f>
        <v>828.5714285714286</v>
      </c>
      <c r="L27" s="47">
        <f>ROUND($J$27+($J$42-$J$27)/($I$42-$I$27)*(I27-$I$27),-1)</f>
        <v>870</v>
      </c>
      <c r="M27" s="7">
        <v>220</v>
      </c>
      <c r="N27" s="7">
        <v>50</v>
      </c>
      <c r="O27" s="6">
        <f aca="true" t="shared" si="34" ref="O27:O42">M27*N27/10000</f>
        <v>1.1</v>
      </c>
      <c r="P27" s="8">
        <v>890</v>
      </c>
      <c r="Q27" s="5">
        <f aca="true" t="shared" si="35" ref="Q27:Q42">P27/O27</f>
        <v>809.090909090909</v>
      </c>
      <c r="R27" s="47">
        <f>ROUND($J$27+($J$42-$J$27)/($I$42-$I$27)*(O27-$I$27),-1)</f>
        <v>890</v>
      </c>
      <c r="S27" s="7">
        <v>230</v>
      </c>
      <c r="T27" s="7">
        <v>50</v>
      </c>
      <c r="U27" s="6">
        <f aca="true" t="shared" si="36" ref="U27:U42">S27*T27/10000</f>
        <v>1.15</v>
      </c>
      <c r="V27" s="8">
        <v>900</v>
      </c>
      <c r="W27" s="5">
        <f aca="true" t="shared" si="37" ref="W27:W42">V27/U27</f>
        <v>782.608695652174</v>
      </c>
      <c r="X27" s="47">
        <f>ROUND($V$27+($V$42-$V$27)/($U$42-$U$27)*(U27-$U$27),-1)</f>
        <v>900</v>
      </c>
      <c r="Y27" s="7">
        <v>240</v>
      </c>
      <c r="Z27" s="7">
        <v>50</v>
      </c>
      <c r="AA27" s="6">
        <f aca="true" t="shared" si="38" ref="AA27:AA42">Y27*Z27/10000</f>
        <v>1.2</v>
      </c>
      <c r="AB27" s="8">
        <v>920</v>
      </c>
      <c r="AC27" s="5">
        <f aca="true" t="shared" si="39" ref="AC27:AC42">AB27/AA27</f>
        <v>766.6666666666667</v>
      </c>
      <c r="AD27" s="47">
        <f>ROUND($AB$27+($AB$42-$AB$27)/($AA$42-$AA$27)*(AA27-$AA$27),-1)</f>
        <v>920</v>
      </c>
      <c r="AE27" s="7">
        <v>250</v>
      </c>
      <c r="AF27" s="7">
        <v>50</v>
      </c>
      <c r="AG27" s="6">
        <f aca="true" t="shared" si="40" ref="AG27:AG42">AE27*AF27/10000</f>
        <v>1.25</v>
      </c>
      <c r="AH27" s="8">
        <v>940</v>
      </c>
      <c r="AI27" s="5">
        <f aca="true" t="shared" si="41" ref="AI27:AI42">AH27/AG27</f>
        <v>752</v>
      </c>
      <c r="AJ27" s="48">
        <f>ROUND($AH$27+($AH$42-$AH$27)/($AG$42-$AG$27)*(AG27-$AG$27),-1)</f>
        <v>940</v>
      </c>
    </row>
    <row r="28" spans="1:36" ht="12.75">
      <c r="A28" s="7">
        <v>200</v>
      </c>
      <c r="B28" s="7">
        <v>60</v>
      </c>
      <c r="C28" s="6">
        <f t="shared" si="30"/>
        <v>1.2</v>
      </c>
      <c r="D28" s="8">
        <v>920</v>
      </c>
      <c r="E28" s="5">
        <f t="shared" si="31"/>
        <v>766.6666666666667</v>
      </c>
      <c r="F28" s="47">
        <f aca="true" t="shared" si="42" ref="F28:F45">ROUND($D$27+($D$42-$D$27)/($C$42-$C$27)*(C28-$C$27),-1)</f>
        <v>920</v>
      </c>
      <c r="G28" s="7">
        <v>210</v>
      </c>
      <c r="H28" s="7">
        <v>60</v>
      </c>
      <c r="I28" s="6">
        <f t="shared" si="32"/>
        <v>1.26</v>
      </c>
      <c r="J28" s="8">
        <v>940</v>
      </c>
      <c r="K28" s="5">
        <f t="shared" si="33"/>
        <v>746.031746031746</v>
      </c>
      <c r="L28" s="47">
        <f aca="true" t="shared" si="43" ref="L28:L45">ROUND($J$27+($J$42-$J$27)/($I$42-$I$27)*(I28-$I$27),-1)</f>
        <v>940</v>
      </c>
      <c r="M28" s="7">
        <v>220</v>
      </c>
      <c r="N28" s="7">
        <v>60</v>
      </c>
      <c r="O28" s="6">
        <f t="shared" si="34"/>
        <v>1.32</v>
      </c>
      <c r="P28" s="8">
        <v>970</v>
      </c>
      <c r="Q28" s="5">
        <f t="shared" si="35"/>
        <v>734.8484848484848</v>
      </c>
      <c r="R28" s="47">
        <f aca="true" t="shared" si="44" ref="R28:R45">ROUND($J$27+($J$42-$J$27)/($I$42-$I$27)*(O28-$I$27),-1)</f>
        <v>960</v>
      </c>
      <c r="S28" s="7">
        <v>230</v>
      </c>
      <c r="T28" s="7">
        <v>60</v>
      </c>
      <c r="U28" s="6">
        <f t="shared" si="36"/>
        <v>1.38</v>
      </c>
      <c r="V28" s="8">
        <v>980</v>
      </c>
      <c r="W28" s="5">
        <f t="shared" si="37"/>
        <v>710.144927536232</v>
      </c>
      <c r="X28" s="47">
        <f aca="true" t="shared" si="45" ref="X28:X45">ROUND($V$27+($V$42-$V$27)/($U$42-$U$27)*(U28-$U$27),-1)</f>
        <v>980</v>
      </c>
      <c r="Y28" s="7">
        <v>240</v>
      </c>
      <c r="Z28" s="7">
        <v>60</v>
      </c>
      <c r="AA28" s="6">
        <f t="shared" si="38"/>
        <v>1.44</v>
      </c>
      <c r="AB28" s="8">
        <v>1000</v>
      </c>
      <c r="AC28" s="5">
        <f t="shared" si="39"/>
        <v>694.4444444444445</v>
      </c>
      <c r="AD28" s="47">
        <f aca="true" t="shared" si="46" ref="AD28:AD45">ROUND($AB$27+($AB$42-$AB$27)/($AA$42-$AA$27)*(AA28-$AA$27),-1)</f>
        <v>1000</v>
      </c>
      <c r="AE28" s="7">
        <v>250</v>
      </c>
      <c r="AF28" s="7">
        <v>60</v>
      </c>
      <c r="AG28" s="6">
        <f t="shared" si="40"/>
        <v>1.5</v>
      </c>
      <c r="AH28" s="8">
        <v>1030</v>
      </c>
      <c r="AI28" s="5">
        <f t="shared" si="41"/>
        <v>686.6666666666666</v>
      </c>
      <c r="AJ28" s="48">
        <f aca="true" t="shared" si="47" ref="AJ28:AJ45">ROUND($AH$27+($AH$42-$AH$27)/($AG$42-$AG$27)*(AG28-$AG$27),-1)</f>
        <v>1030</v>
      </c>
    </row>
    <row r="29" spans="1:36" ht="12.75">
      <c r="A29" s="7">
        <v>200</v>
      </c>
      <c r="B29" s="7">
        <v>70</v>
      </c>
      <c r="C29" s="6">
        <f t="shared" si="30"/>
        <v>1.4</v>
      </c>
      <c r="D29" s="8">
        <v>990</v>
      </c>
      <c r="E29" s="5">
        <f t="shared" si="31"/>
        <v>707.1428571428572</v>
      </c>
      <c r="F29" s="47">
        <f t="shared" si="42"/>
        <v>990</v>
      </c>
      <c r="G29" s="7">
        <v>210</v>
      </c>
      <c r="H29" s="7">
        <v>70</v>
      </c>
      <c r="I29" s="6">
        <f t="shared" si="32"/>
        <v>1.47</v>
      </c>
      <c r="J29" s="8">
        <v>1020</v>
      </c>
      <c r="K29" s="5">
        <f t="shared" si="33"/>
        <v>693.8775510204082</v>
      </c>
      <c r="L29" s="47">
        <f t="shared" si="43"/>
        <v>1020</v>
      </c>
      <c r="M29" s="7">
        <v>220</v>
      </c>
      <c r="N29" s="7">
        <v>70</v>
      </c>
      <c r="O29" s="6">
        <f t="shared" si="34"/>
        <v>1.54</v>
      </c>
      <c r="P29" s="8">
        <v>1040</v>
      </c>
      <c r="Q29" s="5">
        <f t="shared" si="35"/>
        <v>675.3246753246754</v>
      </c>
      <c r="R29" s="47">
        <f t="shared" si="44"/>
        <v>1040</v>
      </c>
      <c r="S29" s="7">
        <v>230</v>
      </c>
      <c r="T29" s="7">
        <v>70</v>
      </c>
      <c r="U29" s="6">
        <f t="shared" si="36"/>
        <v>1.61</v>
      </c>
      <c r="V29" s="8">
        <v>1060</v>
      </c>
      <c r="W29" s="5">
        <f t="shared" si="37"/>
        <v>658.3850931677018</v>
      </c>
      <c r="X29" s="47">
        <f t="shared" si="45"/>
        <v>1060</v>
      </c>
      <c r="Y29" s="7">
        <v>240</v>
      </c>
      <c r="Z29" s="7">
        <v>70</v>
      </c>
      <c r="AA29" s="6">
        <f t="shared" si="38"/>
        <v>1.68</v>
      </c>
      <c r="AB29" s="8">
        <v>1090</v>
      </c>
      <c r="AC29" s="5">
        <f t="shared" si="39"/>
        <v>648.8095238095239</v>
      </c>
      <c r="AD29" s="47">
        <f t="shared" si="46"/>
        <v>1090</v>
      </c>
      <c r="AE29" s="7">
        <v>250</v>
      </c>
      <c r="AF29" s="7">
        <v>70</v>
      </c>
      <c r="AG29" s="6">
        <f t="shared" si="40"/>
        <v>1.75</v>
      </c>
      <c r="AH29" s="8">
        <v>1110</v>
      </c>
      <c r="AI29" s="5">
        <f t="shared" si="41"/>
        <v>634.2857142857143</v>
      </c>
      <c r="AJ29" s="48">
        <f t="shared" si="47"/>
        <v>1110</v>
      </c>
    </row>
    <row r="30" spans="1:36" ht="12.75">
      <c r="A30" s="7">
        <v>200</v>
      </c>
      <c r="B30" s="7">
        <v>80</v>
      </c>
      <c r="C30" s="6">
        <f t="shared" si="30"/>
        <v>1.6</v>
      </c>
      <c r="D30" s="8">
        <v>1060</v>
      </c>
      <c r="E30" s="5">
        <f t="shared" si="31"/>
        <v>662.5</v>
      </c>
      <c r="F30" s="47">
        <f t="shared" si="42"/>
        <v>1060</v>
      </c>
      <c r="G30" s="7">
        <v>210</v>
      </c>
      <c r="H30" s="7">
        <v>80</v>
      </c>
      <c r="I30" s="6">
        <f t="shared" si="32"/>
        <v>1.68</v>
      </c>
      <c r="J30" s="8">
        <v>1090</v>
      </c>
      <c r="K30" s="5">
        <f t="shared" si="33"/>
        <v>648.8095238095239</v>
      </c>
      <c r="L30" s="47">
        <f t="shared" si="43"/>
        <v>1090</v>
      </c>
      <c r="M30" s="7">
        <v>220</v>
      </c>
      <c r="N30" s="7">
        <v>80</v>
      </c>
      <c r="O30" s="6">
        <f t="shared" si="34"/>
        <v>1.76</v>
      </c>
      <c r="P30" s="8">
        <v>1120</v>
      </c>
      <c r="Q30" s="5">
        <f t="shared" si="35"/>
        <v>636.3636363636364</v>
      </c>
      <c r="R30" s="47">
        <f t="shared" si="44"/>
        <v>1120</v>
      </c>
      <c r="S30" s="7">
        <v>230</v>
      </c>
      <c r="T30" s="7">
        <v>80</v>
      </c>
      <c r="U30" s="6">
        <f t="shared" si="36"/>
        <v>1.84</v>
      </c>
      <c r="V30" s="8">
        <v>1140</v>
      </c>
      <c r="W30" s="5">
        <f t="shared" si="37"/>
        <v>619.5652173913044</v>
      </c>
      <c r="X30" s="47">
        <f t="shared" si="45"/>
        <v>1140</v>
      </c>
      <c r="Y30" s="7">
        <v>240</v>
      </c>
      <c r="Z30" s="7">
        <v>80</v>
      </c>
      <c r="AA30" s="6">
        <f t="shared" si="38"/>
        <v>1.92</v>
      </c>
      <c r="AB30" s="8">
        <v>1170</v>
      </c>
      <c r="AC30" s="5">
        <f t="shared" si="39"/>
        <v>609.375</v>
      </c>
      <c r="AD30" s="47">
        <f t="shared" si="46"/>
        <v>1170</v>
      </c>
      <c r="AE30" s="7">
        <v>250</v>
      </c>
      <c r="AF30" s="7">
        <v>80</v>
      </c>
      <c r="AG30" s="6">
        <f t="shared" si="40"/>
        <v>2</v>
      </c>
      <c r="AH30" s="8">
        <v>1200</v>
      </c>
      <c r="AI30" s="5">
        <f t="shared" si="41"/>
        <v>600</v>
      </c>
      <c r="AJ30" s="48">
        <f t="shared" si="47"/>
        <v>1200</v>
      </c>
    </row>
    <row r="31" spans="1:36" ht="12.75">
      <c r="A31" s="7">
        <v>200</v>
      </c>
      <c r="B31" s="7">
        <v>90</v>
      </c>
      <c r="C31" s="6">
        <f t="shared" si="30"/>
        <v>1.8</v>
      </c>
      <c r="D31" s="8">
        <v>1130</v>
      </c>
      <c r="E31" s="5">
        <f t="shared" si="31"/>
        <v>627.7777777777777</v>
      </c>
      <c r="F31" s="47">
        <f t="shared" si="42"/>
        <v>1130</v>
      </c>
      <c r="G31" s="7">
        <v>210</v>
      </c>
      <c r="H31" s="7">
        <v>90</v>
      </c>
      <c r="I31" s="6">
        <f t="shared" si="32"/>
        <v>1.89</v>
      </c>
      <c r="J31" s="8">
        <v>1160</v>
      </c>
      <c r="K31" s="5">
        <f t="shared" si="33"/>
        <v>613.7566137566138</v>
      </c>
      <c r="L31" s="47">
        <f t="shared" si="43"/>
        <v>1160</v>
      </c>
      <c r="M31" s="7">
        <v>220</v>
      </c>
      <c r="N31" s="7">
        <v>90</v>
      </c>
      <c r="O31" s="6">
        <f t="shared" si="34"/>
        <v>1.98</v>
      </c>
      <c r="P31" s="8">
        <v>1200</v>
      </c>
      <c r="Q31" s="5">
        <f t="shared" si="35"/>
        <v>606.0606060606061</v>
      </c>
      <c r="R31" s="47">
        <f t="shared" si="44"/>
        <v>1190</v>
      </c>
      <c r="S31" s="7">
        <v>230</v>
      </c>
      <c r="T31" s="7">
        <v>90</v>
      </c>
      <c r="U31" s="6">
        <f t="shared" si="36"/>
        <v>2.07</v>
      </c>
      <c r="V31" s="8">
        <v>1220</v>
      </c>
      <c r="W31" s="5">
        <f t="shared" si="37"/>
        <v>589.3719806763286</v>
      </c>
      <c r="X31" s="47">
        <f t="shared" si="45"/>
        <v>1220</v>
      </c>
      <c r="Y31" s="7">
        <v>240</v>
      </c>
      <c r="Z31" s="7">
        <v>90</v>
      </c>
      <c r="AA31" s="6">
        <f t="shared" si="38"/>
        <v>2.16</v>
      </c>
      <c r="AB31" s="8">
        <v>1250</v>
      </c>
      <c r="AC31" s="5">
        <f t="shared" si="39"/>
        <v>578.7037037037037</v>
      </c>
      <c r="AD31" s="47">
        <f t="shared" si="46"/>
        <v>1250</v>
      </c>
      <c r="AE31" s="7">
        <v>250</v>
      </c>
      <c r="AF31" s="7">
        <v>90</v>
      </c>
      <c r="AG31" s="6">
        <f t="shared" si="40"/>
        <v>2.25</v>
      </c>
      <c r="AH31" s="8">
        <v>1290</v>
      </c>
      <c r="AI31" s="5">
        <f t="shared" si="41"/>
        <v>573.3333333333334</v>
      </c>
      <c r="AJ31" s="48">
        <f t="shared" si="47"/>
        <v>1290</v>
      </c>
    </row>
    <row r="32" spans="1:36" ht="12.75">
      <c r="A32" s="7">
        <v>200</v>
      </c>
      <c r="B32" s="7">
        <v>100</v>
      </c>
      <c r="C32" s="6">
        <f t="shared" si="30"/>
        <v>2</v>
      </c>
      <c r="D32" s="8">
        <v>1200</v>
      </c>
      <c r="E32" s="5">
        <f t="shared" si="31"/>
        <v>600</v>
      </c>
      <c r="F32" s="47">
        <f t="shared" si="42"/>
        <v>1200</v>
      </c>
      <c r="G32" s="7">
        <v>210</v>
      </c>
      <c r="H32" s="7">
        <v>100</v>
      </c>
      <c r="I32" s="6">
        <f t="shared" si="32"/>
        <v>2.1</v>
      </c>
      <c r="J32" s="8">
        <v>1240</v>
      </c>
      <c r="K32" s="5">
        <f t="shared" si="33"/>
        <v>590.4761904761905</v>
      </c>
      <c r="L32" s="47">
        <f t="shared" si="43"/>
        <v>1240</v>
      </c>
      <c r="M32" s="7">
        <v>220</v>
      </c>
      <c r="N32" s="7">
        <v>100</v>
      </c>
      <c r="O32" s="6">
        <f t="shared" si="34"/>
        <v>2.2</v>
      </c>
      <c r="P32" s="8">
        <v>1270</v>
      </c>
      <c r="Q32" s="5">
        <f t="shared" si="35"/>
        <v>577.2727272727273</v>
      </c>
      <c r="R32" s="47">
        <f t="shared" si="44"/>
        <v>1270</v>
      </c>
      <c r="S32" s="7">
        <v>230</v>
      </c>
      <c r="T32" s="7">
        <v>100</v>
      </c>
      <c r="U32" s="6">
        <f t="shared" si="36"/>
        <v>2.3</v>
      </c>
      <c r="V32" s="8">
        <v>1300</v>
      </c>
      <c r="W32" s="5">
        <f t="shared" si="37"/>
        <v>565.2173913043479</v>
      </c>
      <c r="X32" s="47">
        <f t="shared" si="45"/>
        <v>1300</v>
      </c>
      <c r="Y32" s="7">
        <v>240</v>
      </c>
      <c r="Z32" s="7">
        <v>100</v>
      </c>
      <c r="AA32" s="6">
        <f t="shared" si="38"/>
        <v>2.4</v>
      </c>
      <c r="AB32" s="8">
        <v>1340</v>
      </c>
      <c r="AC32" s="5">
        <f t="shared" si="39"/>
        <v>558.3333333333334</v>
      </c>
      <c r="AD32" s="47">
        <f t="shared" si="46"/>
        <v>1340</v>
      </c>
      <c r="AE32" s="7">
        <v>250</v>
      </c>
      <c r="AF32" s="7">
        <v>100</v>
      </c>
      <c r="AG32" s="6">
        <f t="shared" si="40"/>
        <v>2.5</v>
      </c>
      <c r="AH32" s="8">
        <v>1370</v>
      </c>
      <c r="AI32" s="5">
        <f t="shared" si="41"/>
        <v>548</v>
      </c>
      <c r="AJ32" s="48">
        <f t="shared" si="47"/>
        <v>1370</v>
      </c>
    </row>
    <row r="33" spans="1:36" ht="12.75">
      <c r="A33" s="7">
        <v>200</v>
      </c>
      <c r="B33" s="7">
        <v>110</v>
      </c>
      <c r="C33" s="6">
        <f t="shared" si="30"/>
        <v>2.2</v>
      </c>
      <c r="D33" s="8">
        <v>1270</v>
      </c>
      <c r="E33" s="5">
        <f t="shared" si="31"/>
        <v>577.2727272727273</v>
      </c>
      <c r="F33" s="47">
        <f t="shared" si="42"/>
        <v>1270</v>
      </c>
      <c r="G33" s="7">
        <v>210</v>
      </c>
      <c r="H33" s="7">
        <v>110</v>
      </c>
      <c r="I33" s="6">
        <f t="shared" si="32"/>
        <v>2.31</v>
      </c>
      <c r="J33" s="8">
        <v>1310</v>
      </c>
      <c r="K33" s="5">
        <f t="shared" si="33"/>
        <v>567.0995670995671</v>
      </c>
      <c r="L33" s="47">
        <f t="shared" si="43"/>
        <v>1310</v>
      </c>
      <c r="M33" s="7">
        <v>220</v>
      </c>
      <c r="N33" s="7">
        <v>110</v>
      </c>
      <c r="O33" s="6">
        <f t="shared" si="34"/>
        <v>2.42</v>
      </c>
      <c r="P33" s="8">
        <v>1350</v>
      </c>
      <c r="Q33" s="5">
        <f t="shared" si="35"/>
        <v>557.8512396694215</v>
      </c>
      <c r="R33" s="47">
        <f t="shared" si="44"/>
        <v>1350</v>
      </c>
      <c r="S33" s="7">
        <v>230</v>
      </c>
      <c r="T33" s="7">
        <v>110</v>
      </c>
      <c r="U33" s="6">
        <f t="shared" si="36"/>
        <v>2.53</v>
      </c>
      <c r="V33" s="8">
        <v>1380</v>
      </c>
      <c r="W33" s="5">
        <f t="shared" si="37"/>
        <v>545.4545454545455</v>
      </c>
      <c r="X33" s="47">
        <f t="shared" si="45"/>
        <v>1380</v>
      </c>
      <c r="Y33" s="7">
        <v>240</v>
      </c>
      <c r="Z33" s="7">
        <v>110</v>
      </c>
      <c r="AA33" s="6">
        <f t="shared" si="38"/>
        <v>2.64</v>
      </c>
      <c r="AB33" s="8">
        <v>1420</v>
      </c>
      <c r="AC33" s="5">
        <f t="shared" si="39"/>
        <v>537.8787878787879</v>
      </c>
      <c r="AD33" s="47">
        <f t="shared" si="46"/>
        <v>1420</v>
      </c>
      <c r="AE33" s="7">
        <v>250</v>
      </c>
      <c r="AF33" s="7">
        <v>110</v>
      </c>
      <c r="AG33" s="6">
        <f t="shared" si="40"/>
        <v>2.75</v>
      </c>
      <c r="AH33" s="8">
        <v>1460</v>
      </c>
      <c r="AI33" s="5">
        <f t="shared" si="41"/>
        <v>530.9090909090909</v>
      </c>
      <c r="AJ33" s="48">
        <f t="shared" si="47"/>
        <v>1460</v>
      </c>
    </row>
    <row r="34" spans="1:36" ht="12.75">
      <c r="A34" s="7">
        <v>200</v>
      </c>
      <c r="B34" s="7">
        <v>120</v>
      </c>
      <c r="C34" s="6">
        <f t="shared" si="30"/>
        <v>2.4</v>
      </c>
      <c r="D34" s="8">
        <v>1340</v>
      </c>
      <c r="E34" s="5">
        <f t="shared" si="31"/>
        <v>558.3333333333334</v>
      </c>
      <c r="F34" s="47">
        <f t="shared" si="42"/>
        <v>1340</v>
      </c>
      <c r="G34" s="7">
        <v>210</v>
      </c>
      <c r="H34" s="7">
        <v>120</v>
      </c>
      <c r="I34" s="6">
        <f t="shared" si="32"/>
        <v>2.52</v>
      </c>
      <c r="J34" s="8">
        <v>1380</v>
      </c>
      <c r="K34" s="5">
        <f t="shared" si="33"/>
        <v>547.6190476190476</v>
      </c>
      <c r="L34" s="47">
        <f t="shared" si="43"/>
        <v>1380</v>
      </c>
      <c r="M34" s="7">
        <v>220</v>
      </c>
      <c r="N34" s="7">
        <v>120</v>
      </c>
      <c r="O34" s="6">
        <f t="shared" si="34"/>
        <v>2.64</v>
      </c>
      <c r="P34" s="8">
        <v>1430</v>
      </c>
      <c r="Q34" s="5">
        <f t="shared" si="35"/>
        <v>541.6666666666666</v>
      </c>
      <c r="R34" s="47">
        <f t="shared" si="44"/>
        <v>1430</v>
      </c>
      <c r="S34" s="7">
        <v>230</v>
      </c>
      <c r="T34" s="7">
        <v>120</v>
      </c>
      <c r="U34" s="6">
        <f t="shared" si="36"/>
        <v>2.76</v>
      </c>
      <c r="V34" s="8">
        <v>1460</v>
      </c>
      <c r="W34" s="5">
        <f t="shared" si="37"/>
        <v>528.9855072463769</v>
      </c>
      <c r="X34" s="47">
        <f t="shared" si="45"/>
        <v>1460</v>
      </c>
      <c r="Y34" s="7">
        <v>240</v>
      </c>
      <c r="Z34" s="7">
        <v>120</v>
      </c>
      <c r="AA34" s="6">
        <f t="shared" si="38"/>
        <v>2.88</v>
      </c>
      <c r="AB34" s="8">
        <v>1500</v>
      </c>
      <c r="AC34" s="5">
        <f t="shared" si="39"/>
        <v>520.8333333333334</v>
      </c>
      <c r="AD34" s="47">
        <f t="shared" si="46"/>
        <v>1500</v>
      </c>
      <c r="AE34" s="7">
        <v>250</v>
      </c>
      <c r="AF34" s="7">
        <v>120</v>
      </c>
      <c r="AG34" s="6">
        <f t="shared" si="40"/>
        <v>3</v>
      </c>
      <c r="AH34" s="8">
        <v>1550</v>
      </c>
      <c r="AI34" s="5">
        <f t="shared" si="41"/>
        <v>516.6666666666666</v>
      </c>
      <c r="AJ34" s="48">
        <f t="shared" si="47"/>
        <v>1550</v>
      </c>
    </row>
    <row r="35" spans="1:36" ht="12.75">
      <c r="A35" s="7">
        <v>200</v>
      </c>
      <c r="B35" s="7">
        <v>130</v>
      </c>
      <c r="C35" s="6">
        <f t="shared" si="30"/>
        <v>2.6</v>
      </c>
      <c r="D35" s="8">
        <v>1410</v>
      </c>
      <c r="E35" s="5">
        <f t="shared" si="31"/>
        <v>542.3076923076923</v>
      </c>
      <c r="F35" s="47">
        <f t="shared" si="42"/>
        <v>1410</v>
      </c>
      <c r="G35" s="7">
        <v>210</v>
      </c>
      <c r="H35" s="7">
        <v>130</v>
      </c>
      <c r="I35" s="6">
        <f t="shared" si="32"/>
        <v>2.73</v>
      </c>
      <c r="J35" s="8">
        <v>1460</v>
      </c>
      <c r="K35" s="5">
        <f t="shared" si="33"/>
        <v>534.7985347985348</v>
      </c>
      <c r="L35" s="47">
        <f t="shared" si="43"/>
        <v>1460</v>
      </c>
      <c r="M35" s="7">
        <v>220</v>
      </c>
      <c r="N35" s="7">
        <v>130</v>
      </c>
      <c r="O35" s="6">
        <f t="shared" si="34"/>
        <v>2.86</v>
      </c>
      <c r="P35" s="8">
        <v>1500</v>
      </c>
      <c r="Q35" s="5">
        <f t="shared" si="35"/>
        <v>524.4755244755245</v>
      </c>
      <c r="R35" s="47">
        <f t="shared" si="44"/>
        <v>1500</v>
      </c>
      <c r="S35" s="7">
        <v>230</v>
      </c>
      <c r="T35" s="7">
        <v>130</v>
      </c>
      <c r="U35" s="6">
        <f t="shared" si="36"/>
        <v>2.99</v>
      </c>
      <c r="V35" s="8">
        <v>1540</v>
      </c>
      <c r="W35" s="5">
        <f t="shared" si="37"/>
        <v>515.0501672240803</v>
      </c>
      <c r="X35" s="47">
        <f t="shared" si="45"/>
        <v>1540</v>
      </c>
      <c r="Y35" s="7">
        <v>240</v>
      </c>
      <c r="Z35" s="7">
        <v>130</v>
      </c>
      <c r="AA35" s="6">
        <f t="shared" si="38"/>
        <v>3.12</v>
      </c>
      <c r="AB35" s="8">
        <v>1590</v>
      </c>
      <c r="AC35" s="5">
        <f t="shared" si="39"/>
        <v>509.6153846153846</v>
      </c>
      <c r="AD35" s="47">
        <f t="shared" si="46"/>
        <v>1590</v>
      </c>
      <c r="AE35" s="7">
        <v>250</v>
      </c>
      <c r="AF35" s="7">
        <v>130</v>
      </c>
      <c r="AG35" s="6">
        <f t="shared" si="40"/>
        <v>3.25</v>
      </c>
      <c r="AH35" s="8">
        <v>1630</v>
      </c>
      <c r="AI35" s="5">
        <f t="shared" si="41"/>
        <v>501.53846153846155</v>
      </c>
      <c r="AJ35" s="48">
        <f t="shared" si="47"/>
        <v>1630</v>
      </c>
    </row>
    <row r="36" spans="1:36" ht="12.75">
      <c r="A36" s="7">
        <v>200</v>
      </c>
      <c r="B36" s="7">
        <v>140</v>
      </c>
      <c r="C36" s="6">
        <f t="shared" si="30"/>
        <v>2.8</v>
      </c>
      <c r="D36" s="8">
        <v>1480</v>
      </c>
      <c r="E36" s="5">
        <f t="shared" si="31"/>
        <v>528.5714285714286</v>
      </c>
      <c r="F36" s="47">
        <f t="shared" si="42"/>
        <v>1480</v>
      </c>
      <c r="G36" s="7">
        <v>210</v>
      </c>
      <c r="H36" s="7">
        <v>140</v>
      </c>
      <c r="I36" s="6">
        <f t="shared" si="32"/>
        <v>2.94</v>
      </c>
      <c r="J36" s="8">
        <v>1530</v>
      </c>
      <c r="K36" s="5">
        <f t="shared" si="33"/>
        <v>520.4081632653061</v>
      </c>
      <c r="L36" s="47">
        <f t="shared" si="43"/>
        <v>1530</v>
      </c>
      <c r="M36" s="7">
        <v>220</v>
      </c>
      <c r="N36" s="7">
        <v>140</v>
      </c>
      <c r="O36" s="6">
        <f t="shared" si="34"/>
        <v>3.08</v>
      </c>
      <c r="P36" s="8">
        <v>1580</v>
      </c>
      <c r="Q36" s="5">
        <f t="shared" si="35"/>
        <v>512.987012987013</v>
      </c>
      <c r="R36" s="47">
        <f t="shared" si="44"/>
        <v>1580</v>
      </c>
      <c r="S36" s="7">
        <v>230</v>
      </c>
      <c r="T36" s="7">
        <v>140</v>
      </c>
      <c r="U36" s="6">
        <f t="shared" si="36"/>
        <v>3.22</v>
      </c>
      <c r="V36" s="8">
        <v>1620</v>
      </c>
      <c r="W36" s="5">
        <f t="shared" si="37"/>
        <v>503.1055900621118</v>
      </c>
      <c r="X36" s="47">
        <f t="shared" si="45"/>
        <v>1620</v>
      </c>
      <c r="Y36" s="7">
        <v>240</v>
      </c>
      <c r="Z36" s="7">
        <v>140</v>
      </c>
      <c r="AA36" s="6">
        <f t="shared" si="38"/>
        <v>3.36</v>
      </c>
      <c r="AB36" s="8">
        <v>1670</v>
      </c>
      <c r="AC36" s="5">
        <f t="shared" si="39"/>
        <v>497.0238095238095</v>
      </c>
      <c r="AD36" s="47">
        <f t="shared" si="46"/>
        <v>1670</v>
      </c>
      <c r="AE36" s="7">
        <v>250</v>
      </c>
      <c r="AF36" s="7">
        <v>140</v>
      </c>
      <c r="AG36" s="6">
        <f t="shared" si="40"/>
        <v>3.5</v>
      </c>
      <c r="AH36" s="8">
        <v>1720</v>
      </c>
      <c r="AI36" s="5">
        <f t="shared" si="41"/>
        <v>491.42857142857144</v>
      </c>
      <c r="AJ36" s="48">
        <f t="shared" si="47"/>
        <v>1720</v>
      </c>
    </row>
    <row r="37" spans="1:36" ht="12.75">
      <c r="A37" s="7">
        <v>200</v>
      </c>
      <c r="B37" s="7">
        <v>150</v>
      </c>
      <c r="C37" s="6">
        <f t="shared" si="30"/>
        <v>3</v>
      </c>
      <c r="D37" s="8">
        <v>1550</v>
      </c>
      <c r="E37" s="5">
        <f t="shared" si="31"/>
        <v>516.6666666666666</v>
      </c>
      <c r="F37" s="47">
        <f t="shared" si="42"/>
        <v>1550</v>
      </c>
      <c r="G37" s="7">
        <v>210</v>
      </c>
      <c r="H37" s="7">
        <v>150</v>
      </c>
      <c r="I37" s="6">
        <f t="shared" si="32"/>
        <v>3.15</v>
      </c>
      <c r="J37" s="8">
        <v>1600</v>
      </c>
      <c r="K37" s="5">
        <f t="shared" si="33"/>
        <v>507.93650793650795</v>
      </c>
      <c r="L37" s="47">
        <f t="shared" si="43"/>
        <v>1600</v>
      </c>
      <c r="M37" s="7">
        <v>220</v>
      </c>
      <c r="N37" s="7">
        <v>150</v>
      </c>
      <c r="O37" s="6">
        <f t="shared" si="34"/>
        <v>3.3</v>
      </c>
      <c r="P37" s="8">
        <v>1660</v>
      </c>
      <c r="Q37" s="5">
        <f t="shared" si="35"/>
        <v>503.03030303030306</v>
      </c>
      <c r="R37" s="47">
        <f t="shared" si="44"/>
        <v>1660</v>
      </c>
      <c r="S37" s="7">
        <v>230</v>
      </c>
      <c r="T37" s="7">
        <v>150</v>
      </c>
      <c r="U37" s="6">
        <f t="shared" si="36"/>
        <v>3.45</v>
      </c>
      <c r="V37" s="8">
        <v>1700</v>
      </c>
      <c r="W37" s="5">
        <f t="shared" si="37"/>
        <v>492.75362318840575</v>
      </c>
      <c r="X37" s="47">
        <f t="shared" si="45"/>
        <v>1700</v>
      </c>
      <c r="Y37" s="7">
        <v>240</v>
      </c>
      <c r="Z37" s="7">
        <v>150</v>
      </c>
      <c r="AA37" s="6">
        <f t="shared" si="38"/>
        <v>3.6</v>
      </c>
      <c r="AB37" s="8">
        <v>1750</v>
      </c>
      <c r="AC37" s="5">
        <f t="shared" si="39"/>
        <v>486.1111111111111</v>
      </c>
      <c r="AD37" s="47">
        <f t="shared" si="46"/>
        <v>1750</v>
      </c>
      <c r="AE37" s="7">
        <v>250</v>
      </c>
      <c r="AF37" s="7">
        <v>150</v>
      </c>
      <c r="AG37" s="6">
        <f t="shared" si="40"/>
        <v>3.75</v>
      </c>
      <c r="AH37" s="8">
        <v>1810</v>
      </c>
      <c r="AI37" s="5">
        <f t="shared" si="41"/>
        <v>482.6666666666667</v>
      </c>
      <c r="AJ37" s="48">
        <f t="shared" si="47"/>
        <v>1810</v>
      </c>
    </row>
    <row r="38" spans="1:36" ht="12.75">
      <c r="A38" s="7">
        <v>200</v>
      </c>
      <c r="B38" s="7">
        <v>160</v>
      </c>
      <c r="C38" s="6">
        <f t="shared" si="30"/>
        <v>3.2</v>
      </c>
      <c r="D38" s="8">
        <v>1620</v>
      </c>
      <c r="E38" s="5">
        <f t="shared" si="31"/>
        <v>506.25</v>
      </c>
      <c r="F38" s="47">
        <f t="shared" si="42"/>
        <v>1620</v>
      </c>
      <c r="G38" s="7">
        <v>210</v>
      </c>
      <c r="H38" s="7">
        <v>160</v>
      </c>
      <c r="I38" s="6">
        <f t="shared" si="32"/>
        <v>3.36</v>
      </c>
      <c r="J38" s="8">
        <v>1680</v>
      </c>
      <c r="K38" s="5">
        <f t="shared" si="33"/>
        <v>500</v>
      </c>
      <c r="L38" s="47">
        <f t="shared" si="43"/>
        <v>1680</v>
      </c>
      <c r="M38" s="7">
        <v>220</v>
      </c>
      <c r="N38" s="7">
        <v>160</v>
      </c>
      <c r="O38" s="6">
        <f t="shared" si="34"/>
        <v>3.52</v>
      </c>
      <c r="P38" s="8">
        <v>1730</v>
      </c>
      <c r="Q38" s="5">
        <f t="shared" si="35"/>
        <v>491.47727272727275</v>
      </c>
      <c r="R38" s="47">
        <f t="shared" si="44"/>
        <v>1730</v>
      </c>
      <c r="S38" s="7">
        <v>230</v>
      </c>
      <c r="T38" s="7">
        <v>160</v>
      </c>
      <c r="U38" s="6">
        <f t="shared" si="36"/>
        <v>3.68</v>
      </c>
      <c r="V38" s="8">
        <v>1780</v>
      </c>
      <c r="W38" s="5">
        <f t="shared" si="37"/>
        <v>483.695652173913</v>
      </c>
      <c r="X38" s="47">
        <f t="shared" si="45"/>
        <v>1780</v>
      </c>
      <c r="Y38" s="7">
        <v>240</v>
      </c>
      <c r="Z38" s="7">
        <v>160</v>
      </c>
      <c r="AA38" s="6">
        <f t="shared" si="38"/>
        <v>3.84</v>
      </c>
      <c r="AB38" s="8">
        <v>1840</v>
      </c>
      <c r="AC38" s="5">
        <f t="shared" si="39"/>
        <v>479.1666666666667</v>
      </c>
      <c r="AD38" s="47">
        <f t="shared" si="46"/>
        <v>1840</v>
      </c>
      <c r="AE38" s="7">
        <v>250</v>
      </c>
      <c r="AF38" s="7">
        <v>160</v>
      </c>
      <c r="AG38" s="6">
        <f t="shared" si="40"/>
        <v>4</v>
      </c>
      <c r="AH38" s="8">
        <v>1890</v>
      </c>
      <c r="AI38" s="5">
        <f t="shared" si="41"/>
        <v>472.5</v>
      </c>
      <c r="AJ38" s="48">
        <f t="shared" si="47"/>
        <v>1890</v>
      </c>
    </row>
    <row r="39" spans="1:36" ht="12.75">
      <c r="A39" s="7">
        <v>200</v>
      </c>
      <c r="B39" s="7">
        <v>170</v>
      </c>
      <c r="C39" s="6">
        <f t="shared" si="30"/>
        <v>3.4</v>
      </c>
      <c r="D39" s="8">
        <v>1690</v>
      </c>
      <c r="E39" s="5">
        <f t="shared" si="31"/>
        <v>497.05882352941177</v>
      </c>
      <c r="F39" s="47">
        <f t="shared" si="42"/>
        <v>1690</v>
      </c>
      <c r="G39" s="7">
        <v>210</v>
      </c>
      <c r="H39" s="7">
        <v>170</v>
      </c>
      <c r="I39" s="6">
        <f t="shared" si="32"/>
        <v>3.57</v>
      </c>
      <c r="J39" s="8">
        <v>1750</v>
      </c>
      <c r="K39" s="5">
        <f t="shared" si="33"/>
        <v>490.1960784313726</v>
      </c>
      <c r="L39" s="47">
        <f t="shared" si="43"/>
        <v>1750</v>
      </c>
      <c r="M39" s="7">
        <v>220</v>
      </c>
      <c r="N39" s="7">
        <v>170</v>
      </c>
      <c r="O39" s="6">
        <f t="shared" si="34"/>
        <v>3.74</v>
      </c>
      <c r="P39" s="8">
        <v>1810</v>
      </c>
      <c r="Q39" s="5">
        <f t="shared" si="35"/>
        <v>483.9572192513369</v>
      </c>
      <c r="R39" s="47">
        <f t="shared" si="44"/>
        <v>1810</v>
      </c>
      <c r="S39" s="7">
        <v>230</v>
      </c>
      <c r="T39" s="7">
        <v>170</v>
      </c>
      <c r="U39" s="6">
        <f t="shared" si="36"/>
        <v>3.91</v>
      </c>
      <c r="V39" s="8">
        <v>1860</v>
      </c>
      <c r="W39" s="5">
        <f t="shared" si="37"/>
        <v>475.7033248081841</v>
      </c>
      <c r="X39" s="47">
        <f t="shared" si="45"/>
        <v>1860</v>
      </c>
      <c r="Y39" s="7">
        <v>240</v>
      </c>
      <c r="Z39" s="7">
        <v>170</v>
      </c>
      <c r="AA39" s="6">
        <f t="shared" si="38"/>
        <v>4.08</v>
      </c>
      <c r="AB39" s="8">
        <v>1920</v>
      </c>
      <c r="AC39" s="5">
        <f t="shared" si="39"/>
        <v>470.5882352941176</v>
      </c>
      <c r="AD39" s="47">
        <f t="shared" si="46"/>
        <v>1920</v>
      </c>
      <c r="AE39" s="7">
        <v>250</v>
      </c>
      <c r="AF39" s="7">
        <v>170</v>
      </c>
      <c r="AG39" s="6">
        <f t="shared" si="40"/>
        <v>4.25</v>
      </c>
      <c r="AH39" s="8">
        <v>1980</v>
      </c>
      <c r="AI39" s="5">
        <f t="shared" si="41"/>
        <v>465.88235294117646</v>
      </c>
      <c r="AJ39" s="48">
        <f t="shared" si="47"/>
        <v>1980</v>
      </c>
    </row>
    <row r="40" spans="1:36" ht="12.75">
      <c r="A40" s="7">
        <v>200</v>
      </c>
      <c r="B40" s="7">
        <v>180</v>
      </c>
      <c r="C40" s="6">
        <f t="shared" si="30"/>
        <v>3.6</v>
      </c>
      <c r="D40" s="8">
        <v>1760</v>
      </c>
      <c r="E40" s="5">
        <f t="shared" si="31"/>
        <v>488.88888888888886</v>
      </c>
      <c r="F40" s="47">
        <f t="shared" si="42"/>
        <v>1760</v>
      </c>
      <c r="G40" s="7">
        <v>210</v>
      </c>
      <c r="H40" s="7">
        <v>180</v>
      </c>
      <c r="I40" s="6">
        <f t="shared" si="32"/>
        <v>3.78</v>
      </c>
      <c r="J40" s="8">
        <v>1820</v>
      </c>
      <c r="K40" s="5">
        <f t="shared" si="33"/>
        <v>481.4814814814815</v>
      </c>
      <c r="L40" s="47">
        <f t="shared" si="43"/>
        <v>1820</v>
      </c>
      <c r="M40" s="7">
        <v>220</v>
      </c>
      <c r="N40" s="7">
        <v>180</v>
      </c>
      <c r="O40" s="6">
        <f t="shared" si="34"/>
        <v>3.96</v>
      </c>
      <c r="P40" s="8">
        <v>1890</v>
      </c>
      <c r="Q40" s="5">
        <f t="shared" si="35"/>
        <v>477.27272727272725</v>
      </c>
      <c r="R40" s="47">
        <f t="shared" si="44"/>
        <v>1890</v>
      </c>
      <c r="S40" s="7">
        <v>230</v>
      </c>
      <c r="T40" s="7">
        <v>180</v>
      </c>
      <c r="U40" s="6">
        <f t="shared" si="36"/>
        <v>4.14</v>
      </c>
      <c r="V40" s="8">
        <v>1940</v>
      </c>
      <c r="W40" s="5">
        <f t="shared" si="37"/>
        <v>468.59903381642516</v>
      </c>
      <c r="X40" s="47">
        <f t="shared" si="45"/>
        <v>1940</v>
      </c>
      <c r="Y40" s="7">
        <v>240</v>
      </c>
      <c r="Z40" s="7">
        <v>180</v>
      </c>
      <c r="AA40" s="6">
        <f t="shared" si="38"/>
        <v>4.32</v>
      </c>
      <c r="AB40" s="8">
        <v>2000</v>
      </c>
      <c r="AC40" s="5">
        <f t="shared" si="39"/>
        <v>462.96296296296293</v>
      </c>
      <c r="AD40" s="47">
        <f t="shared" si="46"/>
        <v>2000</v>
      </c>
      <c r="AE40" s="7">
        <v>250</v>
      </c>
      <c r="AF40" s="7">
        <v>180</v>
      </c>
      <c r="AG40" s="6">
        <f t="shared" si="40"/>
        <v>4.5</v>
      </c>
      <c r="AH40" s="8">
        <v>2070</v>
      </c>
      <c r="AI40" s="5">
        <f t="shared" si="41"/>
        <v>460</v>
      </c>
      <c r="AJ40" s="48">
        <f t="shared" si="47"/>
        <v>2070</v>
      </c>
    </row>
    <row r="41" spans="1:36" ht="12.75">
      <c r="A41" s="7">
        <v>200</v>
      </c>
      <c r="B41" s="7">
        <v>190</v>
      </c>
      <c r="C41" s="6">
        <f t="shared" si="30"/>
        <v>3.8</v>
      </c>
      <c r="D41" s="8">
        <v>1830</v>
      </c>
      <c r="E41" s="5">
        <f t="shared" si="31"/>
        <v>481.5789473684211</v>
      </c>
      <c r="F41" s="47">
        <f t="shared" si="42"/>
        <v>1830</v>
      </c>
      <c r="G41" s="7">
        <v>210</v>
      </c>
      <c r="H41" s="7">
        <v>190</v>
      </c>
      <c r="I41" s="6">
        <f t="shared" si="32"/>
        <v>3.99</v>
      </c>
      <c r="J41" s="8">
        <v>1900</v>
      </c>
      <c r="K41" s="5">
        <f t="shared" si="33"/>
        <v>476.19047619047615</v>
      </c>
      <c r="L41" s="47">
        <f t="shared" si="43"/>
        <v>1900</v>
      </c>
      <c r="M41" s="7">
        <v>220</v>
      </c>
      <c r="N41" s="7">
        <v>190</v>
      </c>
      <c r="O41" s="6">
        <f t="shared" si="34"/>
        <v>4.18</v>
      </c>
      <c r="P41" s="8">
        <v>1960</v>
      </c>
      <c r="Q41" s="5">
        <f t="shared" si="35"/>
        <v>468.8995215311005</v>
      </c>
      <c r="R41" s="47">
        <f t="shared" si="44"/>
        <v>1960</v>
      </c>
      <c r="S41" s="7">
        <v>230</v>
      </c>
      <c r="T41" s="7">
        <v>190</v>
      </c>
      <c r="U41" s="6">
        <f t="shared" si="36"/>
        <v>4.37</v>
      </c>
      <c r="V41" s="8">
        <v>2020</v>
      </c>
      <c r="W41" s="5">
        <f t="shared" si="37"/>
        <v>462.24256292906176</v>
      </c>
      <c r="X41" s="47">
        <f t="shared" si="45"/>
        <v>2020</v>
      </c>
      <c r="Y41" s="7">
        <v>240</v>
      </c>
      <c r="Z41" s="7">
        <v>190</v>
      </c>
      <c r="AA41" s="6">
        <f t="shared" si="38"/>
        <v>4.56</v>
      </c>
      <c r="AB41" s="8">
        <v>2090</v>
      </c>
      <c r="AC41" s="5">
        <f t="shared" si="39"/>
        <v>458.33333333333337</v>
      </c>
      <c r="AD41" s="47">
        <f t="shared" si="46"/>
        <v>2090</v>
      </c>
      <c r="AE41" s="7">
        <v>250</v>
      </c>
      <c r="AF41" s="7">
        <v>190</v>
      </c>
      <c r="AG41" s="6">
        <f t="shared" si="40"/>
        <v>4.75</v>
      </c>
      <c r="AH41" s="8">
        <v>2150</v>
      </c>
      <c r="AI41" s="5">
        <f t="shared" si="41"/>
        <v>452.63157894736844</v>
      </c>
      <c r="AJ41" s="48">
        <f t="shared" si="47"/>
        <v>2150</v>
      </c>
    </row>
    <row r="42" spans="1:36" ht="12.75">
      <c r="A42" s="7">
        <v>200</v>
      </c>
      <c r="B42" s="7">
        <v>200</v>
      </c>
      <c r="C42" s="6">
        <f t="shared" si="30"/>
        <v>4</v>
      </c>
      <c r="D42" s="8">
        <v>1900</v>
      </c>
      <c r="E42" s="5">
        <f t="shared" si="31"/>
        <v>475</v>
      </c>
      <c r="F42" s="47">
        <f t="shared" si="42"/>
        <v>1900</v>
      </c>
      <c r="G42" s="7">
        <v>210</v>
      </c>
      <c r="H42" s="7">
        <v>200</v>
      </c>
      <c r="I42" s="6">
        <f t="shared" si="32"/>
        <v>4.2</v>
      </c>
      <c r="J42" s="8">
        <v>1970</v>
      </c>
      <c r="K42" s="5">
        <f t="shared" si="33"/>
        <v>469.04761904761904</v>
      </c>
      <c r="L42" s="47">
        <f t="shared" si="43"/>
        <v>1970</v>
      </c>
      <c r="M42" s="7">
        <v>220</v>
      </c>
      <c r="N42" s="7">
        <v>200</v>
      </c>
      <c r="O42" s="6">
        <f t="shared" si="34"/>
        <v>4.4</v>
      </c>
      <c r="P42" s="8">
        <v>2040</v>
      </c>
      <c r="Q42" s="5">
        <f t="shared" si="35"/>
        <v>463.6363636363636</v>
      </c>
      <c r="R42" s="47">
        <f t="shared" si="44"/>
        <v>2040</v>
      </c>
      <c r="S42" s="7">
        <v>230</v>
      </c>
      <c r="T42" s="7">
        <v>200</v>
      </c>
      <c r="U42" s="6">
        <f t="shared" si="36"/>
        <v>4.6</v>
      </c>
      <c r="V42" s="8">
        <v>2100</v>
      </c>
      <c r="W42" s="5">
        <f t="shared" si="37"/>
        <v>456.5217391304348</v>
      </c>
      <c r="X42" s="47">
        <f t="shared" si="45"/>
        <v>2100</v>
      </c>
      <c r="Y42" s="7">
        <v>240</v>
      </c>
      <c r="Z42" s="7">
        <v>200</v>
      </c>
      <c r="AA42" s="6">
        <f t="shared" si="38"/>
        <v>4.8</v>
      </c>
      <c r="AB42" s="8">
        <v>2170</v>
      </c>
      <c r="AC42" s="5">
        <f t="shared" si="39"/>
        <v>452.08333333333337</v>
      </c>
      <c r="AD42" s="47">
        <f t="shared" si="46"/>
        <v>2170</v>
      </c>
      <c r="AE42" s="7">
        <v>250</v>
      </c>
      <c r="AF42" s="7">
        <v>200</v>
      </c>
      <c r="AG42" s="6">
        <f t="shared" si="40"/>
        <v>5</v>
      </c>
      <c r="AH42" s="8">
        <v>2240</v>
      </c>
      <c r="AI42" s="5">
        <f t="shared" si="41"/>
        <v>448</v>
      </c>
      <c r="AJ42" s="48">
        <f t="shared" si="47"/>
        <v>2240</v>
      </c>
    </row>
    <row r="43" spans="1:36" ht="12.75">
      <c r="A43" s="7">
        <v>200</v>
      </c>
      <c r="B43" s="7">
        <v>210</v>
      </c>
      <c r="C43" s="6">
        <f>A43*B43/10000</f>
        <v>4.2</v>
      </c>
      <c r="D43" s="8">
        <v>1970</v>
      </c>
      <c r="E43" s="5">
        <f>D43/C43</f>
        <v>469.04761904761904</v>
      </c>
      <c r="F43" s="47">
        <f t="shared" si="42"/>
        <v>1970</v>
      </c>
      <c r="G43" s="7">
        <v>210</v>
      </c>
      <c r="H43" s="7">
        <v>210</v>
      </c>
      <c r="I43" s="6">
        <f>G43*H43/10000</f>
        <v>4.41</v>
      </c>
      <c r="J43" s="8">
        <v>2040</v>
      </c>
      <c r="K43" s="5">
        <f>J43/I43</f>
        <v>462.5850340136054</v>
      </c>
      <c r="L43" s="47">
        <f t="shared" si="43"/>
        <v>2040</v>
      </c>
      <c r="M43" s="7">
        <v>220</v>
      </c>
      <c r="N43" s="7">
        <v>210</v>
      </c>
      <c r="O43" s="6">
        <f>M43*N43/10000</f>
        <v>4.62</v>
      </c>
      <c r="P43" s="8">
        <v>2120</v>
      </c>
      <c r="Q43" s="5">
        <f>P43/O43</f>
        <v>458.87445887445887</v>
      </c>
      <c r="R43" s="47">
        <f t="shared" si="44"/>
        <v>2120</v>
      </c>
      <c r="S43" s="7">
        <v>230</v>
      </c>
      <c r="T43" s="7">
        <v>210</v>
      </c>
      <c r="U43" s="6">
        <f>S43*T43/10000</f>
        <v>4.83</v>
      </c>
      <c r="V43" s="8">
        <v>2180</v>
      </c>
      <c r="W43" s="5">
        <f>V43/U43</f>
        <v>451.3457556935818</v>
      </c>
      <c r="X43" s="47">
        <f t="shared" si="45"/>
        <v>2180</v>
      </c>
      <c r="Y43" s="7">
        <v>240</v>
      </c>
      <c r="Z43" s="7">
        <v>210</v>
      </c>
      <c r="AA43" s="6">
        <f>Y43*Z43/10000</f>
        <v>5.04</v>
      </c>
      <c r="AB43" s="8">
        <v>2250</v>
      </c>
      <c r="AC43" s="5">
        <f>AB43/AA43</f>
        <v>446.42857142857144</v>
      </c>
      <c r="AD43" s="47">
        <f t="shared" si="46"/>
        <v>2250</v>
      </c>
      <c r="AE43" s="7">
        <v>250</v>
      </c>
      <c r="AF43" s="7">
        <v>210</v>
      </c>
      <c r="AG43" s="6">
        <f>AE43*AF43/10000</f>
        <v>5.25</v>
      </c>
      <c r="AH43" s="8">
        <v>2330</v>
      </c>
      <c r="AI43" s="5">
        <f>AH43/AG43</f>
        <v>443.8095238095238</v>
      </c>
      <c r="AJ43" s="48">
        <f t="shared" si="47"/>
        <v>2330</v>
      </c>
    </row>
    <row r="44" spans="1:36" ht="12.75">
      <c r="A44" s="7">
        <v>200</v>
      </c>
      <c r="B44" s="7">
        <v>220</v>
      </c>
      <c r="C44" s="6">
        <f>A44*B44/10000</f>
        <v>4.4</v>
      </c>
      <c r="D44" s="8">
        <v>2040</v>
      </c>
      <c r="E44" s="5">
        <f>D44/C44</f>
        <v>463.6363636363636</v>
      </c>
      <c r="F44" s="47">
        <f t="shared" si="42"/>
        <v>2040</v>
      </c>
      <c r="G44" s="7">
        <v>210</v>
      </c>
      <c r="H44" s="7">
        <v>220</v>
      </c>
      <c r="I44" s="6">
        <f>G44*H44/10000</f>
        <v>4.62</v>
      </c>
      <c r="J44" s="8">
        <v>2120</v>
      </c>
      <c r="K44" s="5">
        <f>J44/I44</f>
        <v>458.87445887445887</v>
      </c>
      <c r="L44" s="47">
        <f t="shared" si="43"/>
        <v>2120</v>
      </c>
      <c r="M44" s="7">
        <v>220</v>
      </c>
      <c r="N44" s="7">
        <v>220</v>
      </c>
      <c r="O44" s="6">
        <f>M44*N44/10000</f>
        <v>4.84</v>
      </c>
      <c r="P44" s="8">
        <v>2190</v>
      </c>
      <c r="Q44" s="5">
        <f>P44/O44</f>
        <v>452.4793388429752</v>
      </c>
      <c r="R44" s="47">
        <f t="shared" si="44"/>
        <v>2190</v>
      </c>
      <c r="S44" s="7">
        <v>230</v>
      </c>
      <c r="T44" s="7">
        <v>220</v>
      </c>
      <c r="U44" s="6">
        <f>S44*T44/10000</f>
        <v>5.06</v>
      </c>
      <c r="V44" s="8">
        <v>2260</v>
      </c>
      <c r="W44" s="5">
        <f>V44/U44</f>
        <v>446.6403162055336</v>
      </c>
      <c r="X44" s="47">
        <f t="shared" si="45"/>
        <v>2260</v>
      </c>
      <c r="Y44" s="7">
        <v>240</v>
      </c>
      <c r="Z44" s="7">
        <v>220</v>
      </c>
      <c r="AA44" s="6">
        <f>Y44*Z44/10000</f>
        <v>5.28</v>
      </c>
      <c r="AB44" s="8">
        <v>2340</v>
      </c>
      <c r="AC44" s="5">
        <f>AB44/AA44</f>
        <v>443.1818181818182</v>
      </c>
      <c r="AD44" s="47">
        <f t="shared" si="46"/>
        <v>2340</v>
      </c>
      <c r="AE44" s="7">
        <v>250</v>
      </c>
      <c r="AF44" s="7">
        <v>220</v>
      </c>
      <c r="AG44" s="6">
        <f>AE44*AF44/10000</f>
        <v>5.5</v>
      </c>
      <c r="AH44" s="8">
        <v>2410</v>
      </c>
      <c r="AI44" s="5">
        <f>AH44/AG44</f>
        <v>438.1818181818182</v>
      </c>
      <c r="AJ44" s="48">
        <f t="shared" si="47"/>
        <v>2410</v>
      </c>
    </row>
    <row r="45" spans="1:36" ht="12.75">
      <c r="A45" s="7">
        <v>200</v>
      </c>
      <c r="B45" s="7">
        <v>230</v>
      </c>
      <c r="C45" s="6">
        <f>A45*B45/10000</f>
        <v>4.6</v>
      </c>
      <c r="D45" s="8">
        <v>2110</v>
      </c>
      <c r="E45" s="5">
        <f>D45/C45</f>
        <v>458.69565217391306</v>
      </c>
      <c r="F45" s="47">
        <f t="shared" si="42"/>
        <v>2110</v>
      </c>
      <c r="G45" s="7">
        <v>210</v>
      </c>
      <c r="H45" s="7">
        <v>230</v>
      </c>
      <c r="I45" s="6">
        <f>G45*H45/10000</f>
        <v>4.83</v>
      </c>
      <c r="J45" s="8">
        <v>2190</v>
      </c>
      <c r="K45" s="5">
        <f>J45/I45</f>
        <v>453.41614906832297</v>
      </c>
      <c r="L45" s="47">
        <f t="shared" si="43"/>
        <v>2190</v>
      </c>
      <c r="M45" s="7">
        <v>220</v>
      </c>
      <c r="N45" s="7">
        <v>230</v>
      </c>
      <c r="O45" s="6">
        <f>M45*N45/10000</f>
        <v>5.06</v>
      </c>
      <c r="P45" s="8">
        <v>2270</v>
      </c>
      <c r="Q45" s="5">
        <f>P45/O45</f>
        <v>448.61660079051387</v>
      </c>
      <c r="R45" s="47">
        <f t="shared" si="44"/>
        <v>2270</v>
      </c>
      <c r="S45" s="7">
        <v>230</v>
      </c>
      <c r="T45" s="7">
        <v>230</v>
      </c>
      <c r="U45" s="6">
        <f>S45*T45/10000</f>
        <v>5.29</v>
      </c>
      <c r="V45" s="8">
        <v>2340</v>
      </c>
      <c r="W45" s="5">
        <f>V45/U45</f>
        <v>442.34404536862</v>
      </c>
      <c r="X45" s="47">
        <f t="shared" si="45"/>
        <v>2340</v>
      </c>
      <c r="Y45" s="7">
        <v>240</v>
      </c>
      <c r="Z45" s="7">
        <v>230</v>
      </c>
      <c r="AA45" s="6">
        <f>Y45*Z45/10000</f>
        <v>5.52</v>
      </c>
      <c r="AB45" s="8">
        <v>2420</v>
      </c>
      <c r="AC45" s="5">
        <f>AB45/AA45</f>
        <v>438.4057971014493</v>
      </c>
      <c r="AD45" s="47">
        <f t="shared" si="46"/>
        <v>2420</v>
      </c>
      <c r="AE45" s="7">
        <v>250</v>
      </c>
      <c r="AF45" s="7">
        <v>230</v>
      </c>
      <c r="AG45" s="6">
        <f>AE45*AF45/10000</f>
        <v>5.75</v>
      </c>
      <c r="AH45" s="8">
        <v>2500</v>
      </c>
      <c r="AI45" s="5">
        <f>AH45/AG45</f>
        <v>434.7826086956522</v>
      </c>
      <c r="AJ45" s="48">
        <f t="shared" si="47"/>
        <v>2500</v>
      </c>
    </row>
    <row r="46" spans="4:5" ht="12.75">
      <c r="D46"/>
      <c r="E46"/>
    </row>
    <row r="47" spans="1:5" ht="12.75">
      <c r="A47">
        <v>100</v>
      </c>
      <c r="B47">
        <v>100</v>
      </c>
      <c r="C47">
        <f aca="true" t="shared" si="48" ref="C47:C62">A47*B47/10000</f>
        <v>1</v>
      </c>
      <c r="D47" s="1">
        <v>0</v>
      </c>
      <c r="E47" s="1">
        <f aca="true" t="shared" si="49" ref="E47:E62">D47/C47</f>
        <v>0</v>
      </c>
    </row>
    <row r="48" spans="1:5" ht="12.75">
      <c r="A48">
        <v>90</v>
      </c>
      <c r="B48">
        <v>90</v>
      </c>
      <c r="C48">
        <f t="shared" si="48"/>
        <v>0.81</v>
      </c>
      <c r="D48" s="1">
        <v>570</v>
      </c>
      <c r="E48" s="1">
        <f t="shared" si="49"/>
        <v>703.7037037037037</v>
      </c>
    </row>
    <row r="49" spans="1:36" ht="12.75">
      <c r="A49">
        <v>80</v>
      </c>
      <c r="B49">
        <v>80</v>
      </c>
      <c r="C49">
        <f t="shared" si="48"/>
        <v>0.64</v>
      </c>
      <c r="D49" s="1">
        <v>510</v>
      </c>
      <c r="E49" s="1">
        <f t="shared" si="49"/>
        <v>796.875</v>
      </c>
      <c r="F49" s="47"/>
      <c r="L49" s="47"/>
      <c r="R49" s="47"/>
      <c r="X49" s="47"/>
      <c r="AD49" s="47"/>
      <c r="AJ49" s="47"/>
    </row>
    <row r="50" spans="1:36" ht="12.75">
      <c r="A50">
        <v>70</v>
      </c>
      <c r="B50">
        <v>70</v>
      </c>
      <c r="C50">
        <f t="shared" si="48"/>
        <v>0.49</v>
      </c>
      <c r="D50" s="1">
        <v>450</v>
      </c>
      <c r="E50" s="1">
        <f t="shared" si="49"/>
        <v>918.3673469387755</v>
      </c>
      <c r="F50" s="47"/>
      <c r="L50" s="47"/>
      <c r="R50" s="47"/>
      <c r="X50" s="47"/>
      <c r="AD50" s="47"/>
      <c r="AJ50" s="47"/>
    </row>
    <row r="51" spans="1:36" ht="12.75">
      <c r="A51">
        <v>60</v>
      </c>
      <c r="B51">
        <v>60</v>
      </c>
      <c r="C51">
        <f t="shared" si="48"/>
        <v>0.36</v>
      </c>
      <c r="D51" s="1">
        <v>410</v>
      </c>
      <c r="E51" s="1">
        <f t="shared" si="49"/>
        <v>1138.888888888889</v>
      </c>
      <c r="F51" s="47"/>
      <c r="L51" s="47"/>
      <c r="R51" s="47"/>
      <c r="X51" s="47"/>
      <c r="AD51" s="47"/>
      <c r="AJ51" s="47"/>
    </row>
    <row r="52" spans="1:36" ht="12.75">
      <c r="A52">
        <v>50</v>
      </c>
      <c r="B52">
        <v>50</v>
      </c>
      <c r="C52">
        <f t="shared" si="48"/>
        <v>0.25</v>
      </c>
      <c r="D52" s="1">
        <v>370</v>
      </c>
      <c r="E52" s="1">
        <f t="shared" si="49"/>
        <v>1480</v>
      </c>
      <c r="F52" s="47"/>
      <c r="L52" s="47"/>
      <c r="R52" s="47"/>
      <c r="X52" s="47"/>
      <c r="AD52" s="47"/>
      <c r="AJ52" s="47"/>
    </row>
    <row r="53" spans="1:36" ht="12.75">
      <c r="A53">
        <v>100</v>
      </c>
      <c r="B53">
        <v>110</v>
      </c>
      <c r="C53">
        <f t="shared" si="48"/>
        <v>1.1</v>
      </c>
      <c r="D53" s="1">
        <v>670</v>
      </c>
      <c r="E53" s="1">
        <f t="shared" si="49"/>
        <v>609.090909090909</v>
      </c>
      <c r="F53" s="47"/>
      <c r="L53" s="47"/>
      <c r="R53" s="47"/>
      <c r="X53" s="47"/>
      <c r="AD53" s="47"/>
      <c r="AJ53" s="47"/>
    </row>
    <row r="54" spans="1:36" ht="12.75">
      <c r="A54">
        <v>100</v>
      </c>
      <c r="B54">
        <v>120</v>
      </c>
      <c r="C54">
        <f t="shared" si="48"/>
        <v>1.2</v>
      </c>
      <c r="D54" s="1">
        <v>700</v>
      </c>
      <c r="E54" s="1">
        <f t="shared" si="49"/>
        <v>583.3333333333334</v>
      </c>
      <c r="F54" s="47"/>
      <c r="L54" s="47"/>
      <c r="R54" s="47"/>
      <c r="X54" s="47"/>
      <c r="AD54" s="47"/>
      <c r="AJ54" s="47"/>
    </row>
    <row r="55" spans="1:36" ht="12.75">
      <c r="A55">
        <v>100</v>
      </c>
      <c r="B55">
        <v>130</v>
      </c>
      <c r="C55">
        <f t="shared" si="48"/>
        <v>1.3</v>
      </c>
      <c r="D55" s="1">
        <v>740</v>
      </c>
      <c r="E55" s="1">
        <f t="shared" si="49"/>
        <v>569.2307692307692</v>
      </c>
      <c r="F55" s="47"/>
      <c r="L55" s="47"/>
      <c r="R55" s="47"/>
      <c r="X55" s="47"/>
      <c r="AD55" s="47"/>
      <c r="AJ55" s="47"/>
    </row>
    <row r="56" spans="1:36" ht="12.75">
      <c r="A56">
        <v>100</v>
      </c>
      <c r="B56">
        <v>140</v>
      </c>
      <c r="C56">
        <f t="shared" si="48"/>
        <v>1.4</v>
      </c>
      <c r="D56" s="1">
        <v>770</v>
      </c>
      <c r="E56" s="1">
        <f t="shared" si="49"/>
        <v>550</v>
      </c>
      <c r="F56" s="47"/>
      <c r="L56" s="47"/>
      <c r="R56" s="47"/>
      <c r="X56" s="47"/>
      <c r="AD56" s="47"/>
      <c r="AJ56" s="47"/>
    </row>
    <row r="57" spans="1:36" ht="12.75">
      <c r="A57">
        <v>100</v>
      </c>
      <c r="B57">
        <v>150</v>
      </c>
      <c r="C57">
        <f t="shared" si="48"/>
        <v>1.5</v>
      </c>
      <c r="D57" s="1">
        <v>810</v>
      </c>
      <c r="E57" s="1">
        <f t="shared" si="49"/>
        <v>540</v>
      </c>
      <c r="F57" s="47"/>
      <c r="L57" s="47"/>
      <c r="R57" s="47"/>
      <c r="X57" s="47"/>
      <c r="AD57" s="47"/>
      <c r="AJ57" s="47"/>
    </row>
    <row r="58" spans="1:36" ht="12.75">
      <c r="A58">
        <v>100</v>
      </c>
      <c r="B58">
        <v>160</v>
      </c>
      <c r="C58">
        <f t="shared" si="48"/>
        <v>1.6</v>
      </c>
      <c r="D58" s="1">
        <v>850</v>
      </c>
      <c r="E58" s="1">
        <f t="shared" si="49"/>
        <v>531.25</v>
      </c>
      <c r="F58" s="47"/>
      <c r="L58" s="47"/>
      <c r="R58" s="47"/>
      <c r="X58" s="47"/>
      <c r="AD58" s="47"/>
      <c r="AJ58" s="47"/>
    </row>
    <row r="59" spans="1:36" ht="12.75">
      <c r="A59">
        <v>100</v>
      </c>
      <c r="B59">
        <v>170</v>
      </c>
      <c r="C59">
        <f t="shared" si="48"/>
        <v>1.7</v>
      </c>
      <c r="D59" s="1">
        <v>880</v>
      </c>
      <c r="E59" s="1">
        <f t="shared" si="49"/>
        <v>517.6470588235294</v>
      </c>
      <c r="F59" s="47"/>
      <c r="L59" s="47"/>
      <c r="R59" s="47"/>
      <c r="X59" s="47"/>
      <c r="AD59" s="47"/>
      <c r="AJ59" s="47"/>
    </row>
    <row r="60" spans="1:36" ht="12.75">
      <c r="A60">
        <v>100</v>
      </c>
      <c r="B60">
        <v>180</v>
      </c>
      <c r="C60">
        <f t="shared" si="48"/>
        <v>1.8</v>
      </c>
      <c r="D60" s="1">
        <v>920</v>
      </c>
      <c r="E60" s="1">
        <f t="shared" si="49"/>
        <v>511.1111111111111</v>
      </c>
      <c r="F60" s="47"/>
      <c r="L60" s="47"/>
      <c r="R60" s="47"/>
      <c r="X60" s="47"/>
      <c r="AD60" s="47"/>
      <c r="AJ60" s="47"/>
    </row>
    <row r="61" spans="1:36" ht="12.75">
      <c r="A61">
        <v>100</v>
      </c>
      <c r="B61">
        <v>190</v>
      </c>
      <c r="C61">
        <f t="shared" si="48"/>
        <v>1.9</v>
      </c>
      <c r="D61" s="1">
        <v>950</v>
      </c>
      <c r="E61" s="1">
        <f t="shared" si="49"/>
        <v>500</v>
      </c>
      <c r="F61" s="47"/>
      <c r="L61" s="47"/>
      <c r="R61" s="47"/>
      <c r="X61" s="47"/>
      <c r="AD61" s="47"/>
      <c r="AJ61" s="47"/>
    </row>
    <row r="62" spans="1:36" ht="12.75">
      <c r="A62">
        <v>100</v>
      </c>
      <c r="B62">
        <v>200</v>
      </c>
      <c r="C62">
        <f t="shared" si="48"/>
        <v>2</v>
      </c>
      <c r="D62" s="1">
        <v>990</v>
      </c>
      <c r="E62" s="1">
        <f t="shared" si="49"/>
        <v>495</v>
      </c>
      <c r="F62" s="47"/>
      <c r="L62" s="47"/>
      <c r="R62" s="47"/>
      <c r="X62" s="47"/>
      <c r="AD62" s="47"/>
      <c r="AJ62" s="47"/>
    </row>
    <row r="63" spans="6:36" ht="12.75">
      <c r="F63" s="47"/>
      <c r="L63" s="47"/>
      <c r="R63" s="47"/>
      <c r="X63" s="47"/>
      <c r="AD63" s="47"/>
      <c r="AJ63" s="47"/>
    </row>
    <row r="64" spans="6:36" ht="12.75">
      <c r="F64" s="47"/>
      <c r="L64" s="47"/>
      <c r="R64" s="47"/>
      <c r="X64" s="47"/>
      <c r="AD64" s="47"/>
      <c r="AJ64" s="47"/>
    </row>
    <row r="65" spans="6:36" ht="12.75">
      <c r="F65" s="47"/>
      <c r="L65" s="47"/>
      <c r="R65" s="47"/>
      <c r="X65" s="47"/>
      <c r="AD65" s="47"/>
      <c r="AJ65" s="47"/>
    </row>
    <row r="66" spans="6:36" ht="12.75">
      <c r="F66" s="47"/>
      <c r="L66" s="47"/>
      <c r="R66" s="47"/>
      <c r="X66" s="47"/>
      <c r="AD66" s="47"/>
      <c r="AJ66" s="47"/>
    </row>
    <row r="67" spans="6:36" ht="12.75">
      <c r="F67" s="47"/>
      <c r="L67" s="47"/>
      <c r="R67" s="47"/>
      <c r="X67" s="47"/>
      <c r="AD67" s="47"/>
      <c r="AJ67" s="47"/>
    </row>
  </sheetData>
  <sheetProtection/>
  <printOptions/>
  <pageMargins left="0.787401575" right="0.15" top="0.984251969" bottom="0.984251969" header="0.4921259845" footer="0.4921259845"/>
  <pageSetup horizontalDpi="600" verticalDpi="600" orientation="portrait" paperSize="9" scale="75" r:id="rId1"/>
  <colBreaks count="4" manualBreakCount="4">
    <brk id="12" max="65535" man="1"/>
    <brk id="24" max="65535" man="1"/>
    <brk id="36" max="65535" man="1"/>
    <brk id="4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84"/>
  <sheetViews>
    <sheetView zoomScale="75" zoomScaleNormal="75" zoomScalePageLayoutView="0" workbookViewId="0" topLeftCell="J1">
      <selection activeCell="U61" sqref="U61"/>
    </sheetView>
  </sheetViews>
  <sheetFormatPr defaultColWidth="11.421875" defaultRowHeight="12.75"/>
  <cols>
    <col min="4" max="5" width="11.421875" style="1" customWidth="1"/>
    <col min="6" max="6" width="5.421875" style="0" customWidth="1"/>
    <col min="12" max="12" width="5.140625" style="0" customWidth="1"/>
    <col min="18" max="18" width="5.140625" style="0" customWidth="1"/>
    <col min="24" max="24" width="5.140625" style="0" customWidth="1"/>
    <col min="30" max="30" width="5.421875" style="0" customWidth="1"/>
    <col min="36" max="36" width="5.140625" style="0" customWidth="1"/>
    <col min="42" max="42" width="5.140625" style="0" customWidth="1"/>
    <col min="48" max="48" width="4.8515625" style="0" customWidth="1"/>
    <col min="54" max="54" width="4.7109375" style="0" customWidth="1"/>
    <col min="60" max="60" width="4.7109375" style="0" customWidth="1"/>
  </cols>
  <sheetData>
    <row r="1" spans="1:49" ht="12.75">
      <c r="A1" t="s">
        <v>12</v>
      </c>
      <c r="M1" t="str">
        <f>$A$1</f>
        <v>3-flüglig, Holzfenster, Schallschutzglas, Widerstandsklasse 2, Drehflügel, keine Sprossen</v>
      </c>
      <c r="Y1" t="str">
        <f>$A$1</f>
        <v>3-flüglig, Holzfenster, Schallschutzglas, Widerstandsklasse 2, Drehflügel, keine Sprossen</v>
      </c>
      <c r="AK1" t="str">
        <f>$A$1</f>
        <v>3-flüglig, Holzfenster, Schallschutzglas, Widerstandsklasse 2, Drehflügel, keine Sprossen</v>
      </c>
      <c r="AW1" t="str">
        <f>$A$1</f>
        <v>3-flüglig, Holzfenster, Schallschutzglas, Widerstandsklasse 2, Drehflügel, keine Sprossen</v>
      </c>
    </row>
    <row r="2" spans="1:49" ht="12.75">
      <c r="A2" t="s">
        <v>28</v>
      </c>
      <c r="M2" t="str">
        <f>$A$2</f>
        <v>Berechnungsgrundlage: www.w4w.ch/offerte/offerteindex.htm (März 2004)</v>
      </c>
      <c r="Y2" t="str">
        <f>$A$2</f>
        <v>Berechnungsgrundlage: www.w4w.ch/offerte/offerteindex.htm (März 2004)</v>
      </c>
      <c r="AK2" t="str">
        <f>$A$2</f>
        <v>Berechnungsgrundlage: www.w4w.ch/offerte/offerteindex.htm (März 2004)</v>
      </c>
      <c r="AW2" t="str">
        <f>$A$2</f>
        <v>Berechnungsgrundlage: www.w4w.ch/offerte/offerteindex.htm (März 2004)</v>
      </c>
    </row>
    <row r="4" spans="1:29" ht="12.75">
      <c r="A4" s="7" t="s">
        <v>1</v>
      </c>
      <c r="B4" s="7" t="s">
        <v>0</v>
      </c>
      <c r="C4" s="4" t="s">
        <v>8</v>
      </c>
      <c r="D4" s="8" t="s">
        <v>11</v>
      </c>
      <c r="E4" s="5" t="s">
        <v>9</v>
      </c>
      <c r="G4" s="7" t="s">
        <v>1</v>
      </c>
      <c r="H4" s="7" t="s">
        <v>0</v>
      </c>
      <c r="I4" s="4" t="s">
        <v>8</v>
      </c>
      <c r="J4" s="8" t="s">
        <v>11</v>
      </c>
      <c r="K4" s="5" t="s">
        <v>9</v>
      </c>
      <c r="M4" s="7" t="s">
        <v>1</v>
      </c>
      <c r="N4" s="7" t="s">
        <v>0</v>
      </c>
      <c r="O4" s="4" t="s">
        <v>8</v>
      </c>
      <c r="P4" s="8" t="s">
        <v>11</v>
      </c>
      <c r="Q4" s="5" t="s">
        <v>9</v>
      </c>
      <c r="S4" s="7" t="s">
        <v>1</v>
      </c>
      <c r="T4" s="7" t="s">
        <v>0</v>
      </c>
      <c r="U4" s="4" t="s">
        <v>8</v>
      </c>
      <c r="V4" s="8" t="s">
        <v>11</v>
      </c>
      <c r="W4" s="5" t="s">
        <v>9</v>
      </c>
      <c r="Y4" s="7" t="s">
        <v>1</v>
      </c>
      <c r="Z4" s="7" t="s">
        <v>0</v>
      </c>
      <c r="AA4" s="4" t="s">
        <v>8</v>
      </c>
      <c r="AB4" s="8" t="s">
        <v>11</v>
      </c>
      <c r="AC4" s="5" t="s">
        <v>9</v>
      </c>
    </row>
    <row r="5" spans="1:30" ht="12.75">
      <c r="A5" s="7">
        <v>150</v>
      </c>
      <c r="B5" s="7">
        <v>50</v>
      </c>
      <c r="C5" s="6">
        <f aca="true" t="shared" si="0" ref="C5:C20">A5*B5/10000</f>
        <v>0.75</v>
      </c>
      <c r="D5" s="8">
        <v>1070</v>
      </c>
      <c r="E5" s="5">
        <f aca="true" t="shared" si="1" ref="E5:E20">D5/C5</f>
        <v>1426.6666666666667</v>
      </c>
      <c r="F5" s="47">
        <f>ROUND($D$5+($D$20-$D$5)/($C$20-$C$5)*(C5-$C$5),-1)</f>
        <v>1070</v>
      </c>
      <c r="G5" s="7">
        <v>160</v>
      </c>
      <c r="H5" s="7">
        <v>50</v>
      </c>
      <c r="I5" s="6">
        <f aca="true" t="shared" si="2" ref="I5:I20">G5*H5/10000</f>
        <v>0.8</v>
      </c>
      <c r="J5" s="8">
        <v>1090</v>
      </c>
      <c r="K5" s="5">
        <f aca="true" t="shared" si="3" ref="K5:K20">J5/I5</f>
        <v>1362.5</v>
      </c>
      <c r="L5" s="47">
        <f>ROUND($J$5+($J$20-$J$5)/($I$20-$I$5)*(I5-$I$5),-1)</f>
        <v>1090</v>
      </c>
      <c r="M5" s="7">
        <v>170</v>
      </c>
      <c r="N5" s="7">
        <v>50</v>
      </c>
      <c r="O5" s="6">
        <f aca="true" t="shared" si="4" ref="O5:O20">M5*N5/10000</f>
        <v>0.85</v>
      </c>
      <c r="P5" s="8">
        <v>1100</v>
      </c>
      <c r="Q5" s="5">
        <f aca="true" t="shared" si="5" ref="Q5:Q20">P5/O5</f>
        <v>1294.1176470588236</v>
      </c>
      <c r="R5" s="47">
        <f>ROUND($P$5+($P$20-$P$5)/($O$20-$O$5)*(O5-$O$5),-1)</f>
        <v>1100</v>
      </c>
      <c r="S5" s="7">
        <v>180</v>
      </c>
      <c r="T5" s="7">
        <v>50</v>
      </c>
      <c r="U5" s="6">
        <f aca="true" t="shared" si="6" ref="U5:U20">S5*T5/10000</f>
        <v>0.9</v>
      </c>
      <c r="V5" s="8">
        <v>1120</v>
      </c>
      <c r="W5" s="5">
        <f aca="true" t="shared" si="7" ref="W5:W20">V5/U5</f>
        <v>1244.4444444444443</v>
      </c>
      <c r="X5" s="47">
        <f>ROUND($V$5+($V$20-$V$5)/($U$20-$U$5)*(U5-$U$5),-1)</f>
        <v>1120</v>
      </c>
      <c r="Y5" s="7">
        <v>190</v>
      </c>
      <c r="Z5" s="7">
        <v>50</v>
      </c>
      <c r="AA5" s="6">
        <f aca="true" t="shared" si="8" ref="AA5:AA20">Y5*Z5/10000</f>
        <v>0.95</v>
      </c>
      <c r="AB5" s="8">
        <v>1140</v>
      </c>
      <c r="AC5" s="5">
        <f aca="true" t="shared" si="9" ref="AC5:AC20">AB5/AA5</f>
        <v>1200</v>
      </c>
      <c r="AD5" s="47">
        <f>ROUND($AB$5+($AB$20-$AB$5)/($AA$20-$AA$5)*(AA5-$AA$5),-1)</f>
        <v>1140</v>
      </c>
    </row>
    <row r="6" spans="1:30" ht="12.75">
      <c r="A6" s="7">
        <v>150</v>
      </c>
      <c r="B6" s="7">
        <v>60</v>
      </c>
      <c r="C6" s="6">
        <f t="shared" si="0"/>
        <v>0.9</v>
      </c>
      <c r="D6" s="8">
        <v>1120</v>
      </c>
      <c r="E6" s="5">
        <f t="shared" si="1"/>
        <v>1244.4444444444443</v>
      </c>
      <c r="F6" s="47">
        <f aca="true" t="shared" si="10" ref="F6:F20">ROUND($D$5+($D$20-$D$5)/($C$20-$C$5)*(C6-$C$5),-1)</f>
        <v>1120</v>
      </c>
      <c r="G6" s="7">
        <v>160</v>
      </c>
      <c r="H6" s="7">
        <v>60</v>
      </c>
      <c r="I6" s="6">
        <f t="shared" si="2"/>
        <v>0.96</v>
      </c>
      <c r="J6" s="8">
        <v>1140</v>
      </c>
      <c r="K6" s="5">
        <f t="shared" si="3"/>
        <v>1187.5</v>
      </c>
      <c r="L6" s="47">
        <f aca="true" t="shared" si="11" ref="L6:L20">ROUND($J$5+($J$20-$J$5)/($I$20-$I$5)*(I6-$I$5),-1)</f>
        <v>1140</v>
      </c>
      <c r="M6" s="7">
        <v>170</v>
      </c>
      <c r="N6" s="7">
        <v>60</v>
      </c>
      <c r="O6" s="6">
        <f t="shared" si="4"/>
        <v>1.02</v>
      </c>
      <c r="P6" s="8">
        <v>1160</v>
      </c>
      <c r="Q6" s="5">
        <f t="shared" si="5"/>
        <v>1137.2549019607843</v>
      </c>
      <c r="R6" s="47">
        <f aca="true" t="shared" si="12" ref="R6:R20">ROUND($P$5+($P$20-$P$5)/($O$20-$O$5)*(O6-$O$5),-1)</f>
        <v>1160</v>
      </c>
      <c r="S6" s="7">
        <v>180</v>
      </c>
      <c r="T6" s="7">
        <v>60</v>
      </c>
      <c r="U6" s="6">
        <f t="shared" si="6"/>
        <v>1.08</v>
      </c>
      <c r="V6" s="8">
        <v>1180</v>
      </c>
      <c r="W6" s="5">
        <f t="shared" si="7"/>
        <v>1092.5925925925926</v>
      </c>
      <c r="X6" s="47">
        <f aca="true" t="shared" si="13" ref="X6:X20">ROUND($V$5+($V$20-$V$5)/($U$20-$U$5)*(U6-$U$5),-1)</f>
        <v>1180</v>
      </c>
      <c r="Y6" s="7">
        <v>190</v>
      </c>
      <c r="Z6" s="7">
        <v>60</v>
      </c>
      <c r="AA6" s="6">
        <f t="shared" si="8"/>
        <v>1.14</v>
      </c>
      <c r="AB6" s="8">
        <v>1200</v>
      </c>
      <c r="AC6" s="5">
        <f t="shared" si="9"/>
        <v>1052.6315789473686</v>
      </c>
      <c r="AD6" s="47">
        <f aca="true" t="shared" si="14" ref="AD6:AD20">ROUND($AB$5+($AB$20-$AB$5)/($AA$20-$AA$5)*(AA6-$AA$5),-1)</f>
        <v>1200</v>
      </c>
    </row>
    <row r="7" spans="1:30" ht="12.75">
      <c r="A7" s="7">
        <v>150</v>
      </c>
      <c r="B7" s="7">
        <v>70</v>
      </c>
      <c r="C7" s="6">
        <f t="shared" si="0"/>
        <v>1.05</v>
      </c>
      <c r="D7" s="8">
        <v>1170</v>
      </c>
      <c r="E7" s="5">
        <f t="shared" si="1"/>
        <v>1114.2857142857142</v>
      </c>
      <c r="F7" s="47">
        <f t="shared" si="10"/>
        <v>1170</v>
      </c>
      <c r="G7" s="7">
        <v>160</v>
      </c>
      <c r="H7" s="7">
        <v>70</v>
      </c>
      <c r="I7" s="6">
        <f t="shared" si="2"/>
        <v>1.12</v>
      </c>
      <c r="J7" s="8">
        <v>1190</v>
      </c>
      <c r="K7" s="5">
        <f t="shared" si="3"/>
        <v>1062.5</v>
      </c>
      <c r="L7" s="47">
        <f t="shared" si="11"/>
        <v>1190</v>
      </c>
      <c r="M7" s="7">
        <v>170</v>
      </c>
      <c r="N7" s="7">
        <v>70</v>
      </c>
      <c r="O7" s="6">
        <f t="shared" si="4"/>
        <v>1.19</v>
      </c>
      <c r="P7" s="8">
        <v>1210</v>
      </c>
      <c r="Q7" s="5">
        <f t="shared" si="5"/>
        <v>1016.8067226890756</v>
      </c>
      <c r="R7" s="47">
        <f t="shared" si="12"/>
        <v>1210</v>
      </c>
      <c r="S7" s="7">
        <v>180</v>
      </c>
      <c r="T7" s="7">
        <v>70</v>
      </c>
      <c r="U7" s="6">
        <f t="shared" si="6"/>
        <v>1.26</v>
      </c>
      <c r="V7" s="8">
        <v>1240</v>
      </c>
      <c r="W7" s="5">
        <f t="shared" si="7"/>
        <v>984.1269841269841</v>
      </c>
      <c r="X7" s="47">
        <f t="shared" si="13"/>
        <v>1240</v>
      </c>
      <c r="Y7" s="7">
        <v>190</v>
      </c>
      <c r="Z7" s="7">
        <v>70</v>
      </c>
      <c r="AA7" s="6">
        <f t="shared" si="8"/>
        <v>1.33</v>
      </c>
      <c r="AB7" s="8">
        <v>1260</v>
      </c>
      <c r="AC7" s="5">
        <f t="shared" si="9"/>
        <v>947.3684210526316</v>
      </c>
      <c r="AD7" s="47">
        <f t="shared" si="14"/>
        <v>1260</v>
      </c>
    </row>
    <row r="8" spans="1:30" ht="12.75">
      <c r="A8" s="7">
        <v>150</v>
      </c>
      <c r="B8" s="7">
        <v>80</v>
      </c>
      <c r="C8" s="6">
        <f t="shared" si="0"/>
        <v>1.2</v>
      </c>
      <c r="D8" s="8">
        <v>1220</v>
      </c>
      <c r="E8" s="5">
        <f t="shared" si="1"/>
        <v>1016.6666666666667</v>
      </c>
      <c r="F8" s="47">
        <f t="shared" si="10"/>
        <v>1220</v>
      </c>
      <c r="G8" s="7">
        <v>160</v>
      </c>
      <c r="H8" s="7">
        <v>80</v>
      </c>
      <c r="I8" s="6">
        <f t="shared" si="2"/>
        <v>1.28</v>
      </c>
      <c r="J8" s="8">
        <v>1250</v>
      </c>
      <c r="K8" s="5">
        <f t="shared" si="3"/>
        <v>976.5625</v>
      </c>
      <c r="L8" s="47">
        <f t="shared" si="11"/>
        <v>1250</v>
      </c>
      <c r="M8" s="7">
        <v>170</v>
      </c>
      <c r="N8" s="7">
        <v>80</v>
      </c>
      <c r="O8" s="6">
        <f t="shared" si="4"/>
        <v>1.36</v>
      </c>
      <c r="P8" s="8">
        <v>1270</v>
      </c>
      <c r="Q8" s="5">
        <f t="shared" si="5"/>
        <v>933.8235294117646</v>
      </c>
      <c r="R8" s="47">
        <f t="shared" si="12"/>
        <v>1270</v>
      </c>
      <c r="S8" s="7">
        <v>180</v>
      </c>
      <c r="T8" s="7">
        <v>80</v>
      </c>
      <c r="U8" s="6">
        <f t="shared" si="6"/>
        <v>1.44</v>
      </c>
      <c r="V8" s="8">
        <v>1300</v>
      </c>
      <c r="W8" s="5">
        <f t="shared" si="7"/>
        <v>902.7777777777778</v>
      </c>
      <c r="X8" s="47">
        <f t="shared" si="13"/>
        <v>1300</v>
      </c>
      <c r="Y8" s="7">
        <v>190</v>
      </c>
      <c r="Z8" s="7">
        <v>80</v>
      </c>
      <c r="AA8" s="6">
        <f t="shared" si="8"/>
        <v>1.52</v>
      </c>
      <c r="AB8" s="8">
        <v>1330</v>
      </c>
      <c r="AC8" s="5">
        <f t="shared" si="9"/>
        <v>875</v>
      </c>
      <c r="AD8" s="47">
        <f t="shared" si="14"/>
        <v>1330</v>
      </c>
    </row>
    <row r="9" spans="1:30" ht="12.75">
      <c r="A9" s="7">
        <v>150</v>
      </c>
      <c r="B9" s="7">
        <v>90</v>
      </c>
      <c r="C9" s="6">
        <f t="shared" si="0"/>
        <v>1.35</v>
      </c>
      <c r="D9" s="8">
        <v>1270</v>
      </c>
      <c r="E9" s="5">
        <f t="shared" si="1"/>
        <v>940.7407407407406</v>
      </c>
      <c r="F9" s="47">
        <f t="shared" si="10"/>
        <v>1270</v>
      </c>
      <c r="G9" s="7">
        <v>160</v>
      </c>
      <c r="H9" s="7">
        <v>90</v>
      </c>
      <c r="I9" s="6">
        <f t="shared" si="2"/>
        <v>1.44</v>
      </c>
      <c r="J9" s="8">
        <v>1300</v>
      </c>
      <c r="K9" s="5">
        <f t="shared" si="3"/>
        <v>902.7777777777778</v>
      </c>
      <c r="L9" s="47">
        <f t="shared" si="11"/>
        <v>1300</v>
      </c>
      <c r="M9" s="7">
        <v>170</v>
      </c>
      <c r="N9" s="7">
        <v>90</v>
      </c>
      <c r="O9" s="6">
        <f t="shared" si="4"/>
        <v>1.53</v>
      </c>
      <c r="P9" s="8">
        <v>1320</v>
      </c>
      <c r="Q9" s="5">
        <f t="shared" si="5"/>
        <v>862.7450980392157</v>
      </c>
      <c r="R9" s="47">
        <f t="shared" si="12"/>
        <v>1320</v>
      </c>
      <c r="S9" s="7">
        <v>180</v>
      </c>
      <c r="T9" s="7">
        <v>90</v>
      </c>
      <c r="U9" s="6">
        <f t="shared" si="6"/>
        <v>1.62</v>
      </c>
      <c r="V9" s="8">
        <v>1360</v>
      </c>
      <c r="W9" s="5">
        <f t="shared" si="7"/>
        <v>839.5061728395061</v>
      </c>
      <c r="X9" s="47">
        <f t="shared" si="13"/>
        <v>1360</v>
      </c>
      <c r="Y9" s="7">
        <v>190</v>
      </c>
      <c r="Z9" s="7">
        <v>90</v>
      </c>
      <c r="AA9" s="6">
        <f t="shared" si="8"/>
        <v>1.71</v>
      </c>
      <c r="AB9" s="8">
        <v>1390</v>
      </c>
      <c r="AC9" s="5">
        <f t="shared" si="9"/>
        <v>812.8654970760234</v>
      </c>
      <c r="AD9" s="47">
        <f t="shared" si="14"/>
        <v>1390</v>
      </c>
    </row>
    <row r="10" spans="1:30" ht="12.75">
      <c r="A10" s="7">
        <v>150</v>
      </c>
      <c r="B10" s="7">
        <v>100</v>
      </c>
      <c r="C10" s="6">
        <f t="shared" si="0"/>
        <v>1.5</v>
      </c>
      <c r="D10" s="8">
        <v>1320</v>
      </c>
      <c r="E10" s="5">
        <f t="shared" si="1"/>
        <v>880</v>
      </c>
      <c r="F10" s="47">
        <f t="shared" si="10"/>
        <v>1320</v>
      </c>
      <c r="G10" s="7">
        <v>160</v>
      </c>
      <c r="H10" s="7">
        <v>100</v>
      </c>
      <c r="I10" s="6">
        <f t="shared" si="2"/>
        <v>1.6</v>
      </c>
      <c r="J10" s="8">
        <v>1350</v>
      </c>
      <c r="K10" s="5">
        <f t="shared" si="3"/>
        <v>843.75</v>
      </c>
      <c r="L10" s="47">
        <f t="shared" si="11"/>
        <v>1350</v>
      </c>
      <c r="M10" s="7">
        <v>170</v>
      </c>
      <c r="N10" s="7">
        <v>100</v>
      </c>
      <c r="O10" s="6">
        <f t="shared" si="4"/>
        <v>1.7</v>
      </c>
      <c r="P10" s="8">
        <v>1380</v>
      </c>
      <c r="Q10" s="5">
        <f t="shared" si="5"/>
        <v>811.7647058823529</v>
      </c>
      <c r="R10" s="47">
        <f t="shared" si="12"/>
        <v>1380</v>
      </c>
      <c r="S10" s="7">
        <v>180</v>
      </c>
      <c r="T10" s="7">
        <v>100</v>
      </c>
      <c r="U10" s="6">
        <f t="shared" si="6"/>
        <v>1.8</v>
      </c>
      <c r="V10" s="8">
        <v>1420</v>
      </c>
      <c r="W10" s="5">
        <f t="shared" si="7"/>
        <v>788.8888888888889</v>
      </c>
      <c r="X10" s="47">
        <f t="shared" si="13"/>
        <v>1420</v>
      </c>
      <c r="Y10" s="7">
        <v>190</v>
      </c>
      <c r="Z10" s="7">
        <v>100</v>
      </c>
      <c r="AA10" s="6">
        <f t="shared" si="8"/>
        <v>1.9</v>
      </c>
      <c r="AB10" s="8">
        <v>1450</v>
      </c>
      <c r="AC10" s="5">
        <f t="shared" si="9"/>
        <v>763.1578947368422</v>
      </c>
      <c r="AD10" s="47">
        <f t="shared" si="14"/>
        <v>1450</v>
      </c>
    </row>
    <row r="11" spans="1:30" ht="12.75">
      <c r="A11" s="7">
        <v>150</v>
      </c>
      <c r="B11" s="7">
        <v>110</v>
      </c>
      <c r="C11" s="6">
        <f t="shared" si="0"/>
        <v>1.65</v>
      </c>
      <c r="D11" s="8">
        <v>1370</v>
      </c>
      <c r="E11" s="5">
        <f t="shared" si="1"/>
        <v>830.3030303030304</v>
      </c>
      <c r="F11" s="47">
        <f t="shared" si="10"/>
        <v>1370</v>
      </c>
      <c r="G11" s="7">
        <v>160</v>
      </c>
      <c r="H11" s="7">
        <v>110</v>
      </c>
      <c r="I11" s="6">
        <f t="shared" si="2"/>
        <v>1.76</v>
      </c>
      <c r="J11" s="8">
        <v>1400</v>
      </c>
      <c r="K11" s="5">
        <f t="shared" si="3"/>
        <v>795.4545454545455</v>
      </c>
      <c r="L11" s="47">
        <f t="shared" si="11"/>
        <v>1400</v>
      </c>
      <c r="M11" s="7">
        <v>170</v>
      </c>
      <c r="N11" s="7">
        <v>110</v>
      </c>
      <c r="O11" s="6">
        <f t="shared" si="4"/>
        <v>1.87</v>
      </c>
      <c r="P11" s="8">
        <v>1440</v>
      </c>
      <c r="Q11" s="5">
        <f t="shared" si="5"/>
        <v>770.0534759358288</v>
      </c>
      <c r="R11" s="47">
        <f t="shared" si="12"/>
        <v>1440</v>
      </c>
      <c r="S11" s="7">
        <v>180</v>
      </c>
      <c r="T11" s="7">
        <v>110</v>
      </c>
      <c r="U11" s="6">
        <f t="shared" si="6"/>
        <v>1.98</v>
      </c>
      <c r="V11" s="8">
        <v>1480</v>
      </c>
      <c r="W11" s="5">
        <f t="shared" si="7"/>
        <v>747.4747474747475</v>
      </c>
      <c r="X11" s="47">
        <f t="shared" si="13"/>
        <v>1480</v>
      </c>
      <c r="Y11" s="7">
        <v>190</v>
      </c>
      <c r="Z11" s="7">
        <v>110</v>
      </c>
      <c r="AA11" s="6">
        <f t="shared" si="8"/>
        <v>2.09</v>
      </c>
      <c r="AB11" s="8">
        <v>1510</v>
      </c>
      <c r="AC11" s="5">
        <f t="shared" si="9"/>
        <v>722.488038277512</v>
      </c>
      <c r="AD11" s="47">
        <f t="shared" si="14"/>
        <v>1510</v>
      </c>
    </row>
    <row r="12" spans="1:30" ht="12.75">
      <c r="A12" s="7">
        <v>150</v>
      </c>
      <c r="B12" s="7">
        <v>120</v>
      </c>
      <c r="C12" s="6">
        <f t="shared" si="0"/>
        <v>1.8</v>
      </c>
      <c r="D12" s="8">
        <v>1420</v>
      </c>
      <c r="E12" s="5">
        <f t="shared" si="1"/>
        <v>788.8888888888889</v>
      </c>
      <c r="F12" s="47">
        <f t="shared" si="10"/>
        <v>1420</v>
      </c>
      <c r="G12" s="7">
        <v>160</v>
      </c>
      <c r="H12" s="7">
        <v>120</v>
      </c>
      <c r="I12" s="6">
        <f t="shared" si="2"/>
        <v>1.92</v>
      </c>
      <c r="J12" s="8">
        <v>1450</v>
      </c>
      <c r="K12" s="5">
        <f t="shared" si="3"/>
        <v>755.2083333333334</v>
      </c>
      <c r="L12" s="47">
        <f t="shared" si="11"/>
        <v>1450</v>
      </c>
      <c r="M12" s="7">
        <v>170</v>
      </c>
      <c r="N12" s="7">
        <v>120</v>
      </c>
      <c r="O12" s="6">
        <f t="shared" si="4"/>
        <v>2.04</v>
      </c>
      <c r="P12" s="8">
        <v>1490</v>
      </c>
      <c r="Q12" s="5">
        <f t="shared" si="5"/>
        <v>730.3921568627451</v>
      </c>
      <c r="R12" s="47">
        <f t="shared" si="12"/>
        <v>1490</v>
      </c>
      <c r="S12" s="7">
        <v>180</v>
      </c>
      <c r="T12" s="7">
        <v>120</v>
      </c>
      <c r="U12" s="6">
        <f t="shared" si="6"/>
        <v>2.16</v>
      </c>
      <c r="V12" s="8">
        <v>1540</v>
      </c>
      <c r="W12" s="5">
        <f t="shared" si="7"/>
        <v>712.9629629629629</v>
      </c>
      <c r="X12" s="47">
        <f t="shared" si="13"/>
        <v>1540</v>
      </c>
      <c r="Y12" s="7">
        <v>190</v>
      </c>
      <c r="Z12" s="7">
        <v>120</v>
      </c>
      <c r="AA12" s="6">
        <f t="shared" si="8"/>
        <v>2.28</v>
      </c>
      <c r="AB12" s="8">
        <v>1570</v>
      </c>
      <c r="AC12" s="5">
        <f t="shared" si="9"/>
        <v>688.5964912280702</v>
      </c>
      <c r="AD12" s="47">
        <f t="shared" si="14"/>
        <v>1570</v>
      </c>
    </row>
    <row r="13" spans="1:30" ht="12.75">
      <c r="A13" s="7">
        <v>150</v>
      </c>
      <c r="B13" s="7">
        <v>130</v>
      </c>
      <c r="C13" s="6">
        <f t="shared" si="0"/>
        <v>1.95</v>
      </c>
      <c r="D13" s="8">
        <v>1460</v>
      </c>
      <c r="E13" s="5">
        <f t="shared" si="1"/>
        <v>748.7179487179487</v>
      </c>
      <c r="F13" s="47">
        <f t="shared" si="10"/>
        <v>1460</v>
      </c>
      <c r="G13" s="7">
        <v>160</v>
      </c>
      <c r="H13" s="7">
        <v>130</v>
      </c>
      <c r="I13" s="6">
        <f t="shared" si="2"/>
        <v>2.08</v>
      </c>
      <c r="J13" s="8">
        <v>1510</v>
      </c>
      <c r="K13" s="5">
        <f t="shared" si="3"/>
        <v>725.9615384615385</v>
      </c>
      <c r="L13" s="47">
        <f t="shared" si="11"/>
        <v>1510</v>
      </c>
      <c r="M13" s="7">
        <v>170</v>
      </c>
      <c r="N13" s="7">
        <v>130</v>
      </c>
      <c r="O13" s="6">
        <f t="shared" si="4"/>
        <v>2.21</v>
      </c>
      <c r="P13" s="8">
        <v>1550</v>
      </c>
      <c r="Q13" s="5">
        <f t="shared" si="5"/>
        <v>701.3574660633484</v>
      </c>
      <c r="R13" s="47">
        <f t="shared" si="12"/>
        <v>1550</v>
      </c>
      <c r="S13" s="7">
        <v>180</v>
      </c>
      <c r="T13" s="7">
        <v>130</v>
      </c>
      <c r="U13" s="6">
        <f t="shared" si="6"/>
        <v>2.34</v>
      </c>
      <c r="V13" s="8">
        <v>1590</v>
      </c>
      <c r="W13" s="5">
        <f t="shared" si="7"/>
        <v>679.4871794871796</v>
      </c>
      <c r="X13" s="47">
        <f t="shared" si="13"/>
        <v>1590</v>
      </c>
      <c r="Y13" s="7">
        <v>190</v>
      </c>
      <c r="Z13" s="7">
        <v>130</v>
      </c>
      <c r="AA13" s="6">
        <f t="shared" si="8"/>
        <v>2.47</v>
      </c>
      <c r="AB13" s="8">
        <v>1640</v>
      </c>
      <c r="AC13" s="5">
        <f t="shared" si="9"/>
        <v>663.9676113360323</v>
      </c>
      <c r="AD13" s="47">
        <f t="shared" si="14"/>
        <v>1640</v>
      </c>
    </row>
    <row r="14" spans="1:30" ht="12.75">
      <c r="A14" s="7">
        <v>150</v>
      </c>
      <c r="B14" s="7">
        <v>140</v>
      </c>
      <c r="C14" s="6">
        <f t="shared" si="0"/>
        <v>2.1</v>
      </c>
      <c r="D14" s="8">
        <v>1510</v>
      </c>
      <c r="E14" s="5">
        <f t="shared" si="1"/>
        <v>719.047619047619</v>
      </c>
      <c r="F14" s="47">
        <f t="shared" si="10"/>
        <v>1510</v>
      </c>
      <c r="G14" s="7">
        <v>160</v>
      </c>
      <c r="H14" s="7">
        <v>140</v>
      </c>
      <c r="I14" s="6">
        <f t="shared" si="2"/>
        <v>2.24</v>
      </c>
      <c r="J14" s="8">
        <v>1560</v>
      </c>
      <c r="K14" s="5">
        <f t="shared" si="3"/>
        <v>696.4285714285713</v>
      </c>
      <c r="L14" s="47">
        <f t="shared" si="11"/>
        <v>1560</v>
      </c>
      <c r="M14" s="7">
        <v>170</v>
      </c>
      <c r="N14" s="7">
        <v>140</v>
      </c>
      <c r="O14" s="6">
        <f t="shared" si="4"/>
        <v>2.38</v>
      </c>
      <c r="P14" s="8">
        <v>1600</v>
      </c>
      <c r="Q14" s="5">
        <f t="shared" si="5"/>
        <v>672.2689075630252</v>
      </c>
      <c r="R14" s="47">
        <f t="shared" si="12"/>
        <v>1600</v>
      </c>
      <c r="S14" s="7">
        <v>180</v>
      </c>
      <c r="T14" s="7">
        <v>140</v>
      </c>
      <c r="U14" s="6">
        <f t="shared" si="6"/>
        <v>2.52</v>
      </c>
      <c r="V14" s="8">
        <v>1650</v>
      </c>
      <c r="W14" s="5">
        <f t="shared" si="7"/>
        <v>654.7619047619047</v>
      </c>
      <c r="X14" s="47">
        <f t="shared" si="13"/>
        <v>1650</v>
      </c>
      <c r="Y14" s="7">
        <v>190</v>
      </c>
      <c r="Z14" s="7">
        <v>140</v>
      </c>
      <c r="AA14" s="6">
        <f t="shared" si="8"/>
        <v>2.66</v>
      </c>
      <c r="AB14" s="8">
        <v>1700</v>
      </c>
      <c r="AC14" s="5">
        <f t="shared" si="9"/>
        <v>639.0977443609022</v>
      </c>
      <c r="AD14" s="47">
        <f t="shared" si="14"/>
        <v>1700</v>
      </c>
    </row>
    <row r="15" spans="1:30" ht="12.75">
      <c r="A15" s="7">
        <v>150</v>
      </c>
      <c r="B15" s="7">
        <v>150</v>
      </c>
      <c r="C15" s="6">
        <f t="shared" si="0"/>
        <v>2.25</v>
      </c>
      <c r="D15" s="8">
        <v>1560</v>
      </c>
      <c r="E15" s="5">
        <f t="shared" si="1"/>
        <v>693.3333333333334</v>
      </c>
      <c r="F15" s="47">
        <f t="shared" si="10"/>
        <v>1560</v>
      </c>
      <c r="G15" s="7">
        <v>160</v>
      </c>
      <c r="H15" s="7">
        <v>150</v>
      </c>
      <c r="I15" s="6">
        <f t="shared" si="2"/>
        <v>2.4</v>
      </c>
      <c r="J15" s="8">
        <v>1610</v>
      </c>
      <c r="K15" s="5">
        <f t="shared" si="3"/>
        <v>670.8333333333334</v>
      </c>
      <c r="L15" s="47">
        <f t="shared" si="11"/>
        <v>1610</v>
      </c>
      <c r="M15" s="7">
        <v>170</v>
      </c>
      <c r="N15" s="7">
        <v>150</v>
      </c>
      <c r="O15" s="6">
        <f t="shared" si="4"/>
        <v>2.55</v>
      </c>
      <c r="P15" s="8">
        <v>1660</v>
      </c>
      <c r="Q15" s="5">
        <f t="shared" si="5"/>
        <v>650.9803921568628</v>
      </c>
      <c r="R15" s="47">
        <f t="shared" si="12"/>
        <v>1660</v>
      </c>
      <c r="S15" s="7">
        <v>180</v>
      </c>
      <c r="T15" s="7">
        <v>150</v>
      </c>
      <c r="U15" s="6">
        <f t="shared" si="6"/>
        <v>2.7</v>
      </c>
      <c r="V15" s="8">
        <v>1710</v>
      </c>
      <c r="W15" s="5">
        <f t="shared" si="7"/>
        <v>633.3333333333333</v>
      </c>
      <c r="X15" s="47">
        <f t="shared" si="13"/>
        <v>1710</v>
      </c>
      <c r="Y15" s="7">
        <v>190</v>
      </c>
      <c r="Z15" s="7">
        <v>150</v>
      </c>
      <c r="AA15" s="6">
        <f t="shared" si="8"/>
        <v>2.85</v>
      </c>
      <c r="AB15" s="8">
        <v>1760</v>
      </c>
      <c r="AC15" s="5">
        <f t="shared" si="9"/>
        <v>617.5438596491227</v>
      </c>
      <c r="AD15" s="47">
        <f t="shared" si="14"/>
        <v>1760</v>
      </c>
    </row>
    <row r="16" spans="1:30" ht="12.75">
      <c r="A16" s="7">
        <v>150</v>
      </c>
      <c r="B16" s="7">
        <v>160</v>
      </c>
      <c r="C16" s="6">
        <f t="shared" si="0"/>
        <v>2.4</v>
      </c>
      <c r="D16" s="8">
        <v>1610</v>
      </c>
      <c r="E16" s="5">
        <f t="shared" si="1"/>
        <v>670.8333333333334</v>
      </c>
      <c r="F16" s="47">
        <f t="shared" si="10"/>
        <v>1610</v>
      </c>
      <c r="G16" s="7">
        <v>160</v>
      </c>
      <c r="H16" s="7">
        <v>160</v>
      </c>
      <c r="I16" s="6">
        <f t="shared" si="2"/>
        <v>2.56</v>
      </c>
      <c r="J16" s="8">
        <v>1660</v>
      </c>
      <c r="K16" s="5">
        <f t="shared" si="3"/>
        <v>648.4375</v>
      </c>
      <c r="L16" s="47">
        <f t="shared" si="11"/>
        <v>1660</v>
      </c>
      <c r="M16" s="7">
        <v>170</v>
      </c>
      <c r="N16" s="7">
        <v>160</v>
      </c>
      <c r="O16" s="6">
        <f t="shared" si="4"/>
        <v>2.72</v>
      </c>
      <c r="P16" s="8">
        <v>1720</v>
      </c>
      <c r="Q16" s="5">
        <f t="shared" si="5"/>
        <v>632.3529411764705</v>
      </c>
      <c r="R16" s="47">
        <f t="shared" si="12"/>
        <v>1720</v>
      </c>
      <c r="S16" s="7">
        <v>180</v>
      </c>
      <c r="T16" s="7">
        <v>160</v>
      </c>
      <c r="U16" s="6">
        <f t="shared" si="6"/>
        <v>2.88</v>
      </c>
      <c r="V16" s="8">
        <v>1770</v>
      </c>
      <c r="W16" s="5">
        <f t="shared" si="7"/>
        <v>614.5833333333334</v>
      </c>
      <c r="X16" s="47">
        <f t="shared" si="13"/>
        <v>1770</v>
      </c>
      <c r="Y16" s="7">
        <v>190</v>
      </c>
      <c r="Z16" s="7">
        <v>160</v>
      </c>
      <c r="AA16" s="6">
        <f t="shared" si="8"/>
        <v>3.04</v>
      </c>
      <c r="AB16" s="8">
        <v>1820</v>
      </c>
      <c r="AC16" s="5">
        <f t="shared" si="9"/>
        <v>598.6842105263158</v>
      </c>
      <c r="AD16" s="47">
        <f t="shared" si="14"/>
        <v>1820</v>
      </c>
    </row>
    <row r="17" spans="1:30" ht="12.75">
      <c r="A17" s="7">
        <v>150</v>
      </c>
      <c r="B17" s="7">
        <v>170</v>
      </c>
      <c r="C17" s="6">
        <f t="shared" si="0"/>
        <v>2.55</v>
      </c>
      <c r="D17" s="8">
        <v>1660</v>
      </c>
      <c r="E17" s="5">
        <f t="shared" si="1"/>
        <v>650.9803921568628</v>
      </c>
      <c r="F17" s="47">
        <f t="shared" si="10"/>
        <v>1660</v>
      </c>
      <c r="G17" s="7">
        <v>160</v>
      </c>
      <c r="H17" s="7">
        <v>170</v>
      </c>
      <c r="I17" s="6">
        <f t="shared" si="2"/>
        <v>2.72</v>
      </c>
      <c r="J17" s="8">
        <v>1710</v>
      </c>
      <c r="K17" s="5">
        <f t="shared" si="3"/>
        <v>628.6764705882352</v>
      </c>
      <c r="L17" s="47">
        <f t="shared" si="11"/>
        <v>1710</v>
      </c>
      <c r="M17" s="7">
        <v>170</v>
      </c>
      <c r="N17" s="7">
        <v>170</v>
      </c>
      <c r="O17" s="6">
        <f t="shared" si="4"/>
        <v>2.89</v>
      </c>
      <c r="P17" s="8">
        <v>1770</v>
      </c>
      <c r="Q17" s="5">
        <f t="shared" si="5"/>
        <v>612.4567474048442</v>
      </c>
      <c r="R17" s="47">
        <f t="shared" si="12"/>
        <v>1770</v>
      </c>
      <c r="S17" s="7">
        <v>180</v>
      </c>
      <c r="T17" s="7">
        <v>170</v>
      </c>
      <c r="U17" s="6">
        <f t="shared" si="6"/>
        <v>3.06</v>
      </c>
      <c r="V17" s="8">
        <v>1830</v>
      </c>
      <c r="W17" s="5">
        <f t="shared" si="7"/>
        <v>598.0392156862745</v>
      </c>
      <c r="X17" s="47">
        <f t="shared" si="13"/>
        <v>1830</v>
      </c>
      <c r="Y17" s="7">
        <v>190</v>
      </c>
      <c r="Z17" s="7">
        <v>170</v>
      </c>
      <c r="AA17" s="6">
        <f t="shared" si="8"/>
        <v>3.23</v>
      </c>
      <c r="AB17" s="8">
        <v>1880</v>
      </c>
      <c r="AC17" s="5">
        <f t="shared" si="9"/>
        <v>582.0433436532508</v>
      </c>
      <c r="AD17" s="47">
        <f t="shared" si="14"/>
        <v>1880</v>
      </c>
    </row>
    <row r="18" spans="1:30" ht="12.75">
      <c r="A18" s="7">
        <v>150</v>
      </c>
      <c r="B18" s="7">
        <v>180</v>
      </c>
      <c r="C18" s="6">
        <f t="shared" si="0"/>
        <v>2.7</v>
      </c>
      <c r="D18" s="8">
        <v>1710</v>
      </c>
      <c r="E18" s="5">
        <f t="shared" si="1"/>
        <v>633.3333333333333</v>
      </c>
      <c r="F18" s="47">
        <f t="shared" si="10"/>
        <v>1710</v>
      </c>
      <c r="G18" s="7">
        <v>160</v>
      </c>
      <c r="H18" s="7">
        <v>180</v>
      </c>
      <c r="I18" s="6">
        <f t="shared" si="2"/>
        <v>2.88</v>
      </c>
      <c r="J18" s="8">
        <v>1770</v>
      </c>
      <c r="K18" s="5">
        <f t="shared" si="3"/>
        <v>614.5833333333334</v>
      </c>
      <c r="L18" s="47">
        <f t="shared" si="11"/>
        <v>1770</v>
      </c>
      <c r="M18" s="7">
        <v>170</v>
      </c>
      <c r="N18" s="7">
        <v>180</v>
      </c>
      <c r="O18" s="6">
        <f t="shared" si="4"/>
        <v>3.06</v>
      </c>
      <c r="P18" s="8">
        <v>1830</v>
      </c>
      <c r="Q18" s="5">
        <f t="shared" si="5"/>
        <v>598.0392156862745</v>
      </c>
      <c r="R18" s="47">
        <f t="shared" si="12"/>
        <v>1830</v>
      </c>
      <c r="S18" s="7">
        <v>180</v>
      </c>
      <c r="T18" s="7">
        <v>180</v>
      </c>
      <c r="U18" s="6">
        <f t="shared" si="6"/>
        <v>3.24</v>
      </c>
      <c r="V18" s="8">
        <v>1890</v>
      </c>
      <c r="W18" s="5">
        <f t="shared" si="7"/>
        <v>583.3333333333333</v>
      </c>
      <c r="X18" s="47">
        <f t="shared" si="13"/>
        <v>1890</v>
      </c>
      <c r="Y18" s="7">
        <v>190</v>
      </c>
      <c r="Z18" s="7">
        <v>180</v>
      </c>
      <c r="AA18" s="6">
        <f t="shared" si="8"/>
        <v>3.42</v>
      </c>
      <c r="AB18" s="8">
        <v>1950</v>
      </c>
      <c r="AC18" s="5">
        <f t="shared" si="9"/>
        <v>570.1754385964913</v>
      </c>
      <c r="AD18" s="47">
        <f t="shared" si="14"/>
        <v>1950</v>
      </c>
    </row>
    <row r="19" spans="1:30" ht="12.75">
      <c r="A19" s="7">
        <v>150</v>
      </c>
      <c r="B19" s="7">
        <v>190</v>
      </c>
      <c r="C19" s="6">
        <f t="shared" si="0"/>
        <v>2.85</v>
      </c>
      <c r="D19" s="8">
        <v>1760</v>
      </c>
      <c r="E19" s="5">
        <f t="shared" si="1"/>
        <v>617.5438596491227</v>
      </c>
      <c r="F19" s="47">
        <f t="shared" si="10"/>
        <v>1760</v>
      </c>
      <c r="G19" s="7">
        <v>160</v>
      </c>
      <c r="H19" s="7">
        <v>190</v>
      </c>
      <c r="I19" s="6">
        <f t="shared" si="2"/>
        <v>3.04</v>
      </c>
      <c r="J19" s="8">
        <v>1820</v>
      </c>
      <c r="K19" s="5">
        <f t="shared" si="3"/>
        <v>598.6842105263158</v>
      </c>
      <c r="L19" s="47">
        <f t="shared" si="11"/>
        <v>1820</v>
      </c>
      <c r="M19" s="7">
        <v>170</v>
      </c>
      <c r="N19" s="7">
        <v>190</v>
      </c>
      <c r="O19" s="6">
        <f t="shared" si="4"/>
        <v>3.23</v>
      </c>
      <c r="P19" s="8">
        <v>1880</v>
      </c>
      <c r="Q19" s="5">
        <f t="shared" si="5"/>
        <v>582.0433436532508</v>
      </c>
      <c r="R19" s="47">
        <f t="shared" si="12"/>
        <v>1880</v>
      </c>
      <c r="S19" s="7">
        <v>180</v>
      </c>
      <c r="T19" s="7">
        <v>190</v>
      </c>
      <c r="U19" s="6">
        <f t="shared" si="6"/>
        <v>3.42</v>
      </c>
      <c r="V19" s="8">
        <v>1950</v>
      </c>
      <c r="W19" s="5">
        <f t="shared" si="7"/>
        <v>570.1754385964913</v>
      </c>
      <c r="X19" s="47">
        <f t="shared" si="13"/>
        <v>1950</v>
      </c>
      <c r="Y19" s="7">
        <v>190</v>
      </c>
      <c r="Z19" s="7">
        <v>190</v>
      </c>
      <c r="AA19" s="6">
        <f t="shared" si="8"/>
        <v>3.61</v>
      </c>
      <c r="AB19" s="8">
        <v>2010</v>
      </c>
      <c r="AC19" s="5">
        <f t="shared" si="9"/>
        <v>556.786703601108</v>
      </c>
      <c r="AD19" s="47">
        <f t="shared" si="14"/>
        <v>2010</v>
      </c>
    </row>
    <row r="20" spans="1:30" ht="12.75">
      <c r="A20" s="7">
        <v>150</v>
      </c>
      <c r="B20" s="7">
        <v>200</v>
      </c>
      <c r="C20" s="6">
        <f t="shared" si="0"/>
        <v>3</v>
      </c>
      <c r="D20" s="8">
        <v>1810</v>
      </c>
      <c r="E20" s="5">
        <f t="shared" si="1"/>
        <v>603.3333333333334</v>
      </c>
      <c r="F20" s="47">
        <f t="shared" si="10"/>
        <v>1810</v>
      </c>
      <c r="G20" s="7">
        <v>160</v>
      </c>
      <c r="H20" s="7">
        <v>200</v>
      </c>
      <c r="I20" s="6">
        <f t="shared" si="2"/>
        <v>3.2</v>
      </c>
      <c r="J20" s="8">
        <v>1870</v>
      </c>
      <c r="K20" s="5">
        <f t="shared" si="3"/>
        <v>584.375</v>
      </c>
      <c r="L20" s="47">
        <f t="shared" si="11"/>
        <v>1870</v>
      </c>
      <c r="M20" s="7">
        <v>170</v>
      </c>
      <c r="N20" s="7">
        <v>200</v>
      </c>
      <c r="O20" s="6">
        <f t="shared" si="4"/>
        <v>3.4</v>
      </c>
      <c r="P20" s="8">
        <v>1940</v>
      </c>
      <c r="Q20" s="5">
        <f t="shared" si="5"/>
        <v>570.5882352941177</v>
      </c>
      <c r="R20" s="47">
        <f t="shared" si="12"/>
        <v>1940</v>
      </c>
      <c r="S20" s="7">
        <v>180</v>
      </c>
      <c r="T20" s="7">
        <v>200</v>
      </c>
      <c r="U20" s="6">
        <f t="shared" si="6"/>
        <v>3.6</v>
      </c>
      <c r="V20" s="8">
        <v>2010</v>
      </c>
      <c r="W20" s="5">
        <f t="shared" si="7"/>
        <v>558.3333333333334</v>
      </c>
      <c r="X20" s="47">
        <f t="shared" si="13"/>
        <v>2010</v>
      </c>
      <c r="Y20" s="7">
        <v>190</v>
      </c>
      <c r="Z20" s="7">
        <v>200</v>
      </c>
      <c r="AA20" s="6">
        <f t="shared" si="8"/>
        <v>3.8</v>
      </c>
      <c r="AB20" s="8">
        <v>2070</v>
      </c>
      <c r="AC20" s="5">
        <f t="shared" si="9"/>
        <v>544.7368421052632</v>
      </c>
      <c r="AD20" s="47">
        <f t="shared" si="14"/>
        <v>2070</v>
      </c>
    </row>
    <row r="21" spans="1:30" ht="12.75">
      <c r="A21" s="7">
        <v>150</v>
      </c>
      <c r="B21" s="7">
        <v>210</v>
      </c>
      <c r="C21" s="6">
        <f>A21*B21/10000</f>
        <v>3.15</v>
      </c>
      <c r="D21" s="8">
        <v>1860</v>
      </c>
      <c r="E21" s="5">
        <f>D21/C21</f>
        <v>590.4761904761905</v>
      </c>
      <c r="F21" s="47">
        <f>ROUND($D$5+($D$20-$D$5)/($C$20-$C$5)*(C21-$C$5),-1)</f>
        <v>1860</v>
      </c>
      <c r="G21" s="7">
        <v>160</v>
      </c>
      <c r="H21" s="7">
        <v>210</v>
      </c>
      <c r="I21" s="6">
        <f>G21*H21/10000</f>
        <v>3.36</v>
      </c>
      <c r="J21" s="8">
        <v>1920</v>
      </c>
      <c r="K21" s="5">
        <f>J21/I21</f>
        <v>571.4285714285714</v>
      </c>
      <c r="L21" s="47">
        <f>ROUND($J$5+($J$20-$J$5)/($I$20-$I$5)*(I21-$I$5),-1)</f>
        <v>1920</v>
      </c>
      <c r="M21" s="7">
        <v>170</v>
      </c>
      <c r="N21" s="7">
        <v>210</v>
      </c>
      <c r="O21" s="6">
        <f>M21*N21/10000</f>
        <v>3.57</v>
      </c>
      <c r="P21" s="8">
        <v>1993.33333333333</v>
      </c>
      <c r="Q21" s="5">
        <f>P21/O21</f>
        <v>558.3566760037339</v>
      </c>
      <c r="R21" s="47">
        <f>ROUND($P$5+($P$20-$P$5)/($O$20-$O$5)*(O21-$O$5),-1)</f>
        <v>2000</v>
      </c>
      <c r="S21" s="7">
        <v>180</v>
      </c>
      <c r="T21" s="7">
        <v>210</v>
      </c>
      <c r="U21" s="6">
        <f>S21*T21/10000</f>
        <v>3.78</v>
      </c>
      <c r="V21" s="8">
        <v>2070</v>
      </c>
      <c r="W21" s="5">
        <f>V21/U21</f>
        <v>547.6190476190476</v>
      </c>
      <c r="X21" s="47">
        <f>ROUND($V$5+($V$20-$V$5)/($U$20-$U$5)*(U21-$U$5),-1)</f>
        <v>2070</v>
      </c>
      <c r="Y21" s="7">
        <v>190</v>
      </c>
      <c r="Z21" s="7">
        <v>210</v>
      </c>
      <c r="AA21" s="6">
        <f>Y21*Z21/10000</f>
        <v>3.99</v>
      </c>
      <c r="AB21" s="8">
        <v>2130</v>
      </c>
      <c r="AC21" s="5">
        <f>AB21/AA21</f>
        <v>533.8345864661654</v>
      </c>
      <c r="AD21" s="47">
        <f>ROUND($AB$5+($AB$20-$AB$5)/($AA$20-$AA$5)*(AA21-$AA$5),-1)</f>
        <v>2130</v>
      </c>
    </row>
    <row r="22" spans="1:30" ht="12.75">
      <c r="A22" s="7">
        <v>150</v>
      </c>
      <c r="B22" s="7">
        <v>220</v>
      </c>
      <c r="C22" s="6">
        <f>A22*B22/10000</f>
        <v>3.3</v>
      </c>
      <c r="D22" s="8">
        <v>1910</v>
      </c>
      <c r="E22" s="5">
        <f>D22/C22</f>
        <v>578.7878787878789</v>
      </c>
      <c r="F22" s="47">
        <f>ROUND($D$5+($D$20-$D$5)/($C$20-$C$5)*(C22-$C$5),-1)</f>
        <v>1910</v>
      </c>
      <c r="G22" s="7">
        <v>160</v>
      </c>
      <c r="H22" s="7">
        <v>220</v>
      </c>
      <c r="I22" s="6">
        <f>G22*H22/10000</f>
        <v>3.52</v>
      </c>
      <c r="J22" s="8">
        <v>1970</v>
      </c>
      <c r="K22" s="5">
        <f>J22/I22</f>
        <v>559.6590909090909</v>
      </c>
      <c r="L22" s="47">
        <f>ROUND($J$5+($J$20-$J$5)/($I$20-$I$5)*(I22-$I$5),-1)</f>
        <v>1970</v>
      </c>
      <c r="M22" s="7">
        <v>170</v>
      </c>
      <c r="N22" s="7">
        <v>220</v>
      </c>
      <c r="O22" s="6">
        <f>M22*N22/10000</f>
        <v>3.74</v>
      </c>
      <c r="P22" s="8">
        <v>2048.33333333333</v>
      </c>
      <c r="Q22" s="5">
        <f>P22/O22</f>
        <v>547.6827094474144</v>
      </c>
      <c r="R22" s="47">
        <f>ROUND($P$5+($P$20-$P$5)/($O$20-$O$5)*(O22-$O$5),-1)</f>
        <v>2050</v>
      </c>
      <c r="S22" s="7">
        <v>180</v>
      </c>
      <c r="T22" s="7">
        <v>220</v>
      </c>
      <c r="U22" s="6">
        <f>S22*T22/10000</f>
        <v>3.96</v>
      </c>
      <c r="V22" s="8">
        <v>2130</v>
      </c>
      <c r="W22" s="5">
        <f>V22/U22</f>
        <v>537.8787878787879</v>
      </c>
      <c r="X22" s="47">
        <f>ROUND($V$5+($V$20-$V$5)/($U$20-$U$5)*(U22-$U$5),-1)</f>
        <v>2130</v>
      </c>
      <c r="Y22" s="7">
        <v>190</v>
      </c>
      <c r="Z22" s="7">
        <v>220</v>
      </c>
      <c r="AA22" s="6">
        <f>Y22*Z22/10000</f>
        <v>4.18</v>
      </c>
      <c r="AB22" s="8">
        <v>2190</v>
      </c>
      <c r="AC22" s="5">
        <f>AB22/AA22</f>
        <v>523.9234449760766</v>
      </c>
      <c r="AD22" s="47">
        <f>ROUND($AB$5+($AB$20-$AB$5)/($AA$20-$AA$5)*(AA22-$AA$5),-1)</f>
        <v>2190</v>
      </c>
    </row>
    <row r="23" spans="1:30" ht="12.75">
      <c r="A23" s="7">
        <v>150</v>
      </c>
      <c r="B23" s="7">
        <v>230</v>
      </c>
      <c r="C23" s="6">
        <f>A23*B23/10000</f>
        <v>3.45</v>
      </c>
      <c r="D23" s="8">
        <v>1960</v>
      </c>
      <c r="E23" s="5">
        <f>D23/C23</f>
        <v>568.1159420289855</v>
      </c>
      <c r="F23" s="47">
        <f>ROUND($D$5+($D$20-$D$5)/($C$20-$C$5)*(C23-$C$5),-1)</f>
        <v>1960</v>
      </c>
      <c r="G23" s="7">
        <v>160</v>
      </c>
      <c r="H23" s="7">
        <v>230</v>
      </c>
      <c r="I23" s="6">
        <f>G23*H23/10000</f>
        <v>3.68</v>
      </c>
      <c r="J23" s="8">
        <v>2020</v>
      </c>
      <c r="K23" s="5">
        <f>J23/I23</f>
        <v>548.9130434782609</v>
      </c>
      <c r="L23" s="47">
        <f>ROUND($J$5+($J$20-$J$5)/($I$20-$I$5)*(I23-$I$5),-1)</f>
        <v>2030</v>
      </c>
      <c r="M23" s="7">
        <v>170</v>
      </c>
      <c r="N23" s="7">
        <v>230</v>
      </c>
      <c r="O23" s="6">
        <f>M23*N23/10000</f>
        <v>3.91</v>
      </c>
      <c r="P23" s="8">
        <v>2103.33333333333</v>
      </c>
      <c r="Q23" s="5">
        <f>P23/O23</f>
        <v>537.9369138959922</v>
      </c>
      <c r="R23" s="47">
        <f>ROUND($P$5+($P$20-$P$5)/($O$20-$O$5)*(O23-$O$5),-1)</f>
        <v>2110</v>
      </c>
      <c r="S23" s="7">
        <v>180</v>
      </c>
      <c r="T23" s="7">
        <v>230</v>
      </c>
      <c r="U23" s="6">
        <f>S23*T23/10000</f>
        <v>4.14</v>
      </c>
      <c r="V23" s="8">
        <v>2190</v>
      </c>
      <c r="W23" s="5">
        <f>V23/U23</f>
        <v>528.9855072463769</v>
      </c>
      <c r="X23" s="47">
        <f>ROUND($V$5+($V$20-$V$5)/($U$20-$U$5)*(U23-$U$5),-1)</f>
        <v>2190</v>
      </c>
      <c r="Y23" s="7">
        <v>190</v>
      </c>
      <c r="Z23" s="7">
        <v>230</v>
      </c>
      <c r="AA23" s="6">
        <f>Y23*Z23/10000</f>
        <v>4.37</v>
      </c>
      <c r="AB23" s="8">
        <v>2250</v>
      </c>
      <c r="AC23" s="5">
        <f>AB23/AA23</f>
        <v>514.8741418764301</v>
      </c>
      <c r="AD23" s="47">
        <f>ROUND($AB$5+($AB$20-$AB$5)/($AA$20-$AA$5)*(AA23-$AA$5),-1)</f>
        <v>2260</v>
      </c>
    </row>
    <row r="26" spans="1:59" ht="12.75">
      <c r="A26" s="7" t="s">
        <v>1</v>
      </c>
      <c r="B26" s="7" t="s">
        <v>0</v>
      </c>
      <c r="C26" s="4" t="s">
        <v>8</v>
      </c>
      <c r="D26" s="8" t="s">
        <v>11</v>
      </c>
      <c r="E26" s="5" t="s">
        <v>9</v>
      </c>
      <c r="G26" s="7" t="s">
        <v>1</v>
      </c>
      <c r="H26" s="7" t="s">
        <v>0</v>
      </c>
      <c r="I26" s="4" t="s">
        <v>8</v>
      </c>
      <c r="J26" s="8" t="s">
        <v>11</v>
      </c>
      <c r="K26" s="5" t="s">
        <v>9</v>
      </c>
      <c r="M26" s="7" t="s">
        <v>1</v>
      </c>
      <c r="N26" s="7" t="s">
        <v>0</v>
      </c>
      <c r="O26" s="4" t="s">
        <v>8</v>
      </c>
      <c r="P26" s="8" t="s">
        <v>11</v>
      </c>
      <c r="Q26" s="5" t="s">
        <v>9</v>
      </c>
      <c r="S26" s="7" t="s">
        <v>1</v>
      </c>
      <c r="T26" s="7" t="s">
        <v>0</v>
      </c>
      <c r="U26" s="4" t="s">
        <v>8</v>
      </c>
      <c r="V26" s="8" t="s">
        <v>11</v>
      </c>
      <c r="W26" s="5" t="s">
        <v>9</v>
      </c>
      <c r="Y26" s="7" t="s">
        <v>1</v>
      </c>
      <c r="Z26" s="7" t="s">
        <v>0</v>
      </c>
      <c r="AA26" s="4" t="s">
        <v>8</v>
      </c>
      <c r="AB26" s="8" t="s">
        <v>11</v>
      </c>
      <c r="AC26" s="5" t="s">
        <v>9</v>
      </c>
      <c r="AE26" s="7" t="s">
        <v>1</v>
      </c>
      <c r="AF26" s="7" t="s">
        <v>0</v>
      </c>
      <c r="AG26" s="4" t="s">
        <v>8</v>
      </c>
      <c r="AH26" s="8" t="s">
        <v>11</v>
      </c>
      <c r="AI26" s="5" t="s">
        <v>9</v>
      </c>
      <c r="AK26" s="7" t="s">
        <v>1</v>
      </c>
      <c r="AL26" s="7" t="s">
        <v>0</v>
      </c>
      <c r="AM26" s="4" t="s">
        <v>8</v>
      </c>
      <c r="AN26" s="8" t="s">
        <v>11</v>
      </c>
      <c r="AO26" s="5" t="s">
        <v>9</v>
      </c>
      <c r="AQ26" s="7" t="s">
        <v>1</v>
      </c>
      <c r="AR26" s="7" t="s">
        <v>0</v>
      </c>
      <c r="AS26" s="4" t="s">
        <v>8</v>
      </c>
      <c r="AT26" s="8" t="s">
        <v>11</v>
      </c>
      <c r="AU26" s="5" t="s">
        <v>9</v>
      </c>
      <c r="AW26" s="7" t="s">
        <v>1</v>
      </c>
      <c r="AX26" s="7" t="s">
        <v>0</v>
      </c>
      <c r="AY26" s="4" t="s">
        <v>8</v>
      </c>
      <c r="AZ26" s="8" t="s">
        <v>11</v>
      </c>
      <c r="BA26" s="5" t="s">
        <v>9</v>
      </c>
      <c r="BC26" s="7" t="s">
        <v>1</v>
      </c>
      <c r="BD26" s="7" t="s">
        <v>0</v>
      </c>
      <c r="BE26" s="4" t="s">
        <v>8</v>
      </c>
      <c r="BF26" s="8" t="s">
        <v>11</v>
      </c>
      <c r="BG26" s="5" t="s">
        <v>9</v>
      </c>
    </row>
    <row r="27" spans="1:60" ht="12.75">
      <c r="A27" s="7">
        <v>200</v>
      </c>
      <c r="B27" s="7">
        <v>50</v>
      </c>
      <c r="C27" s="6">
        <f aca="true" t="shared" si="15" ref="C27:C42">A27*B27/10000</f>
        <v>1</v>
      </c>
      <c r="D27" s="8">
        <v>1150</v>
      </c>
      <c r="E27" s="5">
        <f aca="true" t="shared" si="16" ref="E27:E42">D27/C27</f>
        <v>1150</v>
      </c>
      <c r="F27" s="47">
        <f>ROUND($D$27+($D$42-$D$27)/($C$42-$C$27)*(C27-$C$27),-1)</f>
        <v>1150</v>
      </c>
      <c r="G27" s="7">
        <v>210</v>
      </c>
      <c r="H27" s="7">
        <v>50</v>
      </c>
      <c r="I27" s="6">
        <f aca="true" t="shared" si="17" ref="I27:I42">G27*H27/10000</f>
        <v>1.05</v>
      </c>
      <c r="J27" s="8">
        <v>1170</v>
      </c>
      <c r="K27" s="5">
        <f aca="true" t="shared" si="18" ref="K27:K42">J27/I27</f>
        <v>1114.2857142857142</v>
      </c>
      <c r="L27" s="47">
        <f>ROUND($J$27+($J$42-$J$27)/($I$42-$I$27)*(I27-$I$27),-1)</f>
        <v>1170</v>
      </c>
      <c r="M27" s="7">
        <v>220</v>
      </c>
      <c r="N27" s="7">
        <v>50</v>
      </c>
      <c r="O27" s="6">
        <f aca="true" t="shared" si="19" ref="O27:O42">M27*N27/10000</f>
        <v>1.1</v>
      </c>
      <c r="P27" s="8">
        <v>1190</v>
      </c>
      <c r="Q27" s="5">
        <f aca="true" t="shared" si="20" ref="Q27:Q42">P27/O27</f>
        <v>1081.8181818181818</v>
      </c>
      <c r="R27" s="47">
        <f>ROUND($P$27+($P$42-$P$27)/($O$42-$O$27)*(O27-$O$27),-1)</f>
        <v>1190</v>
      </c>
      <c r="S27" s="7">
        <v>230</v>
      </c>
      <c r="T27" s="7">
        <v>50</v>
      </c>
      <c r="U27" s="6">
        <f aca="true" t="shared" si="21" ref="U27:U42">S27*T27/10000</f>
        <v>1.15</v>
      </c>
      <c r="V27" s="8">
        <v>1200</v>
      </c>
      <c r="W27" s="5">
        <f aca="true" t="shared" si="22" ref="W27:W42">V27/U27</f>
        <v>1043.4782608695652</v>
      </c>
      <c r="X27" s="47">
        <f>ROUND($V$27+($V$42-$V$27)/($U$42-$U$27)*(U27-$U$27),-1)</f>
        <v>1200</v>
      </c>
      <c r="Y27" s="7">
        <v>240</v>
      </c>
      <c r="Z27" s="7">
        <v>50</v>
      </c>
      <c r="AA27" s="6">
        <f aca="true" t="shared" si="23" ref="AA27:AA42">Y27*Z27/10000</f>
        <v>1.2</v>
      </c>
      <c r="AB27" s="8">
        <v>1220</v>
      </c>
      <c r="AC27" s="5">
        <f aca="true" t="shared" si="24" ref="AC27:AC42">AB27/AA27</f>
        <v>1016.6666666666667</v>
      </c>
      <c r="AD27" s="47">
        <f>ROUND($AB$27+($AB$42-$AB$27)/($AA$42-$AA$27)*(AA27-$AA$27),-1)</f>
        <v>1220</v>
      </c>
      <c r="AE27" s="7">
        <v>250</v>
      </c>
      <c r="AF27" s="7">
        <v>50</v>
      </c>
      <c r="AG27" s="6">
        <f aca="true" t="shared" si="25" ref="AG27:AG42">AE27*AF27/10000</f>
        <v>1.25</v>
      </c>
      <c r="AH27" s="8">
        <v>1230</v>
      </c>
      <c r="AI27" s="5">
        <f aca="true" t="shared" si="26" ref="AI27:AI42">AH27/AG27</f>
        <v>984</v>
      </c>
      <c r="AJ27" s="48">
        <f aca="true" t="shared" si="27" ref="AJ27:AJ45">ROUND($AH$27+($AH$42-$AH$27)/($AG$42-$AG$27)*(AG27-$AG$27),-1)</f>
        <v>1230</v>
      </c>
      <c r="AK27" s="7">
        <v>260</v>
      </c>
      <c r="AL27" s="7">
        <v>50</v>
      </c>
      <c r="AM27" s="6">
        <f aca="true" t="shared" si="28" ref="AM27:AM42">AK27*AL27/10000</f>
        <v>1.3</v>
      </c>
      <c r="AN27" s="8">
        <v>1250</v>
      </c>
      <c r="AO27" s="5">
        <f aca="true" t="shared" si="29" ref="AO27:AO42">AN27/AM27</f>
        <v>961.5384615384615</v>
      </c>
      <c r="AP27" s="48">
        <f>ROUND($AN$27+($AN$42-$AN$27)/($AM$42-$AM$27)*(AM27-$AM$27),-1)</f>
        <v>1250</v>
      </c>
      <c r="AQ27" s="7">
        <v>270</v>
      </c>
      <c r="AR27" s="7">
        <v>50</v>
      </c>
      <c r="AS27" s="6">
        <f aca="true" t="shared" si="30" ref="AS27:AS42">AQ27*AR27/10000</f>
        <v>1.35</v>
      </c>
      <c r="AT27" s="8">
        <v>1270</v>
      </c>
      <c r="AU27" s="5">
        <f aca="true" t="shared" si="31" ref="AU27:AU42">AT27/AS27</f>
        <v>940.7407407407406</v>
      </c>
      <c r="AV27" s="48">
        <f>ROUND($AT$27+($AT$42-$AT$27)/($AS$42-$AS$27)*(AS27-$AS$27),-1)</f>
        <v>1270</v>
      </c>
      <c r="AW27" s="7">
        <v>280</v>
      </c>
      <c r="AX27" s="7">
        <v>50</v>
      </c>
      <c r="AY27" s="6">
        <f aca="true" t="shared" si="32" ref="AY27:AY42">AW27*AX27/10000</f>
        <v>1.4</v>
      </c>
      <c r="AZ27" s="8">
        <v>1280</v>
      </c>
      <c r="BA27" s="5">
        <f aca="true" t="shared" si="33" ref="BA27:BA42">AZ27/AY27</f>
        <v>914.2857142857143</v>
      </c>
      <c r="BB27" s="48">
        <f>ROUND($AZ$27+($AZ$42-$AZ$27)/($AY$42-$AY$27)*(AY27-$AY$27),-1)</f>
        <v>1280</v>
      </c>
      <c r="BC27" s="7">
        <v>290</v>
      </c>
      <c r="BD27" s="7">
        <v>50</v>
      </c>
      <c r="BE27" s="6">
        <f aca="true" t="shared" si="34" ref="BE27:BE42">BC27*BD27/10000</f>
        <v>1.45</v>
      </c>
      <c r="BF27" s="8">
        <v>1300</v>
      </c>
      <c r="BG27" s="5">
        <f aca="true" t="shared" si="35" ref="BG27:BG42">BF27/BE27</f>
        <v>896.551724137931</v>
      </c>
      <c r="BH27" s="48">
        <f>ROUND($BF$27+($BF$42-$BF$27)/($BE$42-$BE$27)*(BE27-$BE$27),-1)</f>
        <v>1300</v>
      </c>
    </row>
    <row r="28" spans="1:60" ht="12.75">
      <c r="A28" s="7">
        <v>200</v>
      </c>
      <c r="B28" s="7">
        <v>60</v>
      </c>
      <c r="C28" s="6">
        <f t="shared" si="15"/>
        <v>1.2</v>
      </c>
      <c r="D28" s="8">
        <v>1220</v>
      </c>
      <c r="E28" s="5">
        <f t="shared" si="16"/>
        <v>1016.6666666666667</v>
      </c>
      <c r="F28" s="47">
        <f aca="true" t="shared" si="36" ref="F28:F42">ROUND($D$27+($D$42-$D$27)/($C$42-$C$27)*(C28-$C$27),-1)</f>
        <v>1220</v>
      </c>
      <c r="G28" s="7">
        <v>210</v>
      </c>
      <c r="H28" s="7">
        <v>60</v>
      </c>
      <c r="I28" s="6">
        <f t="shared" si="17"/>
        <v>1.26</v>
      </c>
      <c r="J28" s="8">
        <v>1240</v>
      </c>
      <c r="K28" s="5">
        <f t="shared" si="18"/>
        <v>984.1269841269841</v>
      </c>
      <c r="L28" s="47">
        <f aca="true" t="shared" si="37" ref="L28:L42">ROUND($J$27+($J$42-$J$27)/($I$42-$I$27)*(I28-$I$27),-1)</f>
        <v>1240</v>
      </c>
      <c r="M28" s="7">
        <v>220</v>
      </c>
      <c r="N28" s="7">
        <v>60</v>
      </c>
      <c r="O28" s="6">
        <f t="shared" si="19"/>
        <v>1.32</v>
      </c>
      <c r="P28" s="8">
        <v>1260</v>
      </c>
      <c r="Q28" s="5">
        <f t="shared" si="20"/>
        <v>954.5454545454545</v>
      </c>
      <c r="R28" s="47">
        <f aca="true" t="shared" si="38" ref="R28:R42">ROUND($P$27+($P$42-$P$27)/($O$42-$O$27)*(O28-$O$27),-1)</f>
        <v>1260</v>
      </c>
      <c r="S28" s="7">
        <v>230</v>
      </c>
      <c r="T28" s="7">
        <v>60</v>
      </c>
      <c r="U28" s="6">
        <f t="shared" si="21"/>
        <v>1.38</v>
      </c>
      <c r="V28" s="8">
        <v>1280</v>
      </c>
      <c r="W28" s="5">
        <f t="shared" si="22"/>
        <v>927.536231884058</v>
      </c>
      <c r="X28" s="47">
        <f aca="true" t="shared" si="39" ref="X28:X42">ROUND($V$27+($V$42-$V$27)/($U$42-$U$27)*(U28-$U$27),-1)</f>
        <v>1280</v>
      </c>
      <c r="Y28" s="7">
        <v>240</v>
      </c>
      <c r="Z28" s="7">
        <v>60</v>
      </c>
      <c r="AA28" s="6">
        <f t="shared" si="23"/>
        <v>1.44</v>
      </c>
      <c r="AB28" s="8">
        <v>1300</v>
      </c>
      <c r="AC28" s="5">
        <f t="shared" si="24"/>
        <v>902.7777777777778</v>
      </c>
      <c r="AD28" s="47">
        <f aca="true" t="shared" si="40" ref="AD28:AD42">ROUND($AB$27+($AB$42-$AB$27)/($AA$42-$AA$27)*(AA28-$AA$27),-1)</f>
        <v>1300</v>
      </c>
      <c r="AE28" s="7">
        <v>250</v>
      </c>
      <c r="AF28" s="7">
        <v>60</v>
      </c>
      <c r="AG28" s="6">
        <f t="shared" si="25"/>
        <v>1.5</v>
      </c>
      <c r="AH28" s="8">
        <v>1310</v>
      </c>
      <c r="AI28" s="5">
        <f t="shared" si="26"/>
        <v>873.3333333333334</v>
      </c>
      <c r="AJ28" s="48">
        <f t="shared" si="27"/>
        <v>1310</v>
      </c>
      <c r="AK28" s="7">
        <v>260</v>
      </c>
      <c r="AL28" s="7">
        <v>60</v>
      </c>
      <c r="AM28" s="6">
        <f t="shared" si="28"/>
        <v>1.56</v>
      </c>
      <c r="AN28" s="8">
        <v>1340</v>
      </c>
      <c r="AO28" s="5">
        <f t="shared" si="29"/>
        <v>858.9743589743589</v>
      </c>
      <c r="AP28" s="48">
        <f aca="true" t="shared" si="41" ref="AP28:AP42">ROUND($AN$27+($AN$42-$AN$27)/($AM$42-$AM$27)*(AM28-$AM$27),-1)</f>
        <v>1340</v>
      </c>
      <c r="AQ28" s="7">
        <v>270</v>
      </c>
      <c r="AR28" s="7">
        <v>60</v>
      </c>
      <c r="AS28" s="6">
        <f t="shared" si="30"/>
        <v>1.62</v>
      </c>
      <c r="AT28" s="8">
        <v>1360</v>
      </c>
      <c r="AU28" s="5">
        <f t="shared" si="31"/>
        <v>839.5061728395061</v>
      </c>
      <c r="AV28" s="48">
        <f aca="true" t="shared" si="42" ref="AV28:AV42">ROUND($AT$27+($AT$42-$AT$27)/($AS$42-$AS$27)*(AS28-$AS$27),-1)</f>
        <v>1360</v>
      </c>
      <c r="AW28" s="7">
        <v>280</v>
      </c>
      <c r="AX28" s="7">
        <v>60</v>
      </c>
      <c r="AY28" s="6">
        <f t="shared" si="32"/>
        <v>1.68</v>
      </c>
      <c r="AZ28" s="8">
        <v>1370</v>
      </c>
      <c r="BA28" s="5">
        <f t="shared" si="33"/>
        <v>815.4761904761905</v>
      </c>
      <c r="BB28" s="48">
        <f aca="true" t="shared" si="43" ref="BB28:BB42">ROUND($AZ$27+($AZ$42-$AZ$27)/($AY$42-$AY$27)*(AY28-$AY$27),-1)</f>
        <v>1370</v>
      </c>
      <c r="BC28" s="7">
        <v>290</v>
      </c>
      <c r="BD28" s="7">
        <v>60</v>
      </c>
      <c r="BE28" s="6">
        <f t="shared" si="34"/>
        <v>1.74</v>
      </c>
      <c r="BF28" s="8">
        <v>1400</v>
      </c>
      <c r="BG28" s="5">
        <f t="shared" si="35"/>
        <v>804.5977011494253</v>
      </c>
      <c r="BH28" s="48">
        <f aca="true" t="shared" si="44" ref="BH28:BH42">ROUND($BF$27+($BF$42-$BF$27)/($BE$42-$BE$27)*(BE28-$BE$27),-1)</f>
        <v>1400</v>
      </c>
    </row>
    <row r="29" spans="1:60" ht="12.75">
      <c r="A29" s="7">
        <v>200</v>
      </c>
      <c r="B29" s="7">
        <v>70</v>
      </c>
      <c r="C29" s="6">
        <f t="shared" si="15"/>
        <v>1.4</v>
      </c>
      <c r="D29" s="8">
        <v>1280</v>
      </c>
      <c r="E29" s="5">
        <f t="shared" si="16"/>
        <v>914.2857142857143</v>
      </c>
      <c r="F29" s="47">
        <f t="shared" si="36"/>
        <v>1280</v>
      </c>
      <c r="G29" s="7">
        <v>210</v>
      </c>
      <c r="H29" s="7">
        <v>70</v>
      </c>
      <c r="I29" s="6">
        <f t="shared" si="17"/>
        <v>1.47</v>
      </c>
      <c r="J29" s="8">
        <v>1310</v>
      </c>
      <c r="K29" s="5">
        <f t="shared" si="18"/>
        <v>891.156462585034</v>
      </c>
      <c r="L29" s="47">
        <f t="shared" si="37"/>
        <v>1310</v>
      </c>
      <c r="M29" s="7">
        <v>220</v>
      </c>
      <c r="N29" s="7">
        <v>70</v>
      </c>
      <c r="O29" s="6">
        <f t="shared" si="19"/>
        <v>1.54</v>
      </c>
      <c r="P29" s="8">
        <v>1330</v>
      </c>
      <c r="Q29" s="5">
        <f t="shared" si="20"/>
        <v>863.6363636363636</v>
      </c>
      <c r="R29" s="47">
        <f t="shared" si="38"/>
        <v>1330</v>
      </c>
      <c r="S29" s="7">
        <v>230</v>
      </c>
      <c r="T29" s="7">
        <v>70</v>
      </c>
      <c r="U29" s="6">
        <f t="shared" si="21"/>
        <v>1.61</v>
      </c>
      <c r="V29" s="8">
        <v>1350</v>
      </c>
      <c r="W29" s="5">
        <f t="shared" si="22"/>
        <v>838.5093167701863</v>
      </c>
      <c r="X29" s="47">
        <f t="shared" si="39"/>
        <v>1350</v>
      </c>
      <c r="Y29" s="7">
        <v>240</v>
      </c>
      <c r="Z29" s="7">
        <v>70</v>
      </c>
      <c r="AA29" s="6">
        <f t="shared" si="23"/>
        <v>1.68</v>
      </c>
      <c r="AB29" s="8">
        <v>1380</v>
      </c>
      <c r="AC29" s="5">
        <f t="shared" si="24"/>
        <v>821.4285714285714</v>
      </c>
      <c r="AD29" s="47">
        <f t="shared" si="40"/>
        <v>1380</v>
      </c>
      <c r="AE29" s="7">
        <v>250</v>
      </c>
      <c r="AF29" s="7">
        <v>70</v>
      </c>
      <c r="AG29" s="6">
        <f t="shared" si="25"/>
        <v>1.75</v>
      </c>
      <c r="AH29" s="8">
        <v>1390</v>
      </c>
      <c r="AI29" s="5">
        <f t="shared" si="26"/>
        <v>794.2857142857143</v>
      </c>
      <c r="AJ29" s="48">
        <f t="shared" si="27"/>
        <v>1390</v>
      </c>
      <c r="AK29" s="7">
        <v>260</v>
      </c>
      <c r="AL29" s="7">
        <v>70</v>
      </c>
      <c r="AM29" s="6">
        <f t="shared" si="28"/>
        <v>1.82</v>
      </c>
      <c r="AN29" s="8">
        <v>1420</v>
      </c>
      <c r="AO29" s="5">
        <f t="shared" si="29"/>
        <v>780.2197802197802</v>
      </c>
      <c r="AP29" s="48">
        <f t="shared" si="41"/>
        <v>1420</v>
      </c>
      <c r="AQ29" s="7">
        <v>270</v>
      </c>
      <c r="AR29" s="7">
        <v>70</v>
      </c>
      <c r="AS29" s="6">
        <f t="shared" si="30"/>
        <v>1.89</v>
      </c>
      <c r="AT29" s="8">
        <v>1450</v>
      </c>
      <c r="AU29" s="5">
        <f t="shared" si="31"/>
        <v>767.1957671957672</v>
      </c>
      <c r="AV29" s="48">
        <f t="shared" si="42"/>
        <v>1450</v>
      </c>
      <c r="AW29" s="7">
        <v>280</v>
      </c>
      <c r="AX29" s="7">
        <v>70</v>
      </c>
      <c r="AY29" s="6">
        <f t="shared" si="32"/>
        <v>1.96</v>
      </c>
      <c r="AZ29" s="8">
        <v>1460</v>
      </c>
      <c r="BA29" s="5">
        <f t="shared" si="33"/>
        <v>744.8979591836735</v>
      </c>
      <c r="BB29" s="48">
        <f t="shared" si="43"/>
        <v>1460</v>
      </c>
      <c r="BC29" s="7">
        <v>290</v>
      </c>
      <c r="BD29" s="7">
        <v>70</v>
      </c>
      <c r="BE29" s="6">
        <f t="shared" si="34"/>
        <v>2.03</v>
      </c>
      <c r="BF29" s="8">
        <v>1490</v>
      </c>
      <c r="BG29" s="5">
        <f t="shared" si="35"/>
        <v>733.9901477832512</v>
      </c>
      <c r="BH29" s="48">
        <f t="shared" si="44"/>
        <v>1490</v>
      </c>
    </row>
    <row r="30" spans="1:60" ht="12.75">
      <c r="A30" s="7">
        <v>200</v>
      </c>
      <c r="B30" s="7">
        <v>80</v>
      </c>
      <c r="C30" s="6">
        <f t="shared" si="15"/>
        <v>1.6</v>
      </c>
      <c r="D30" s="8">
        <v>1350</v>
      </c>
      <c r="E30" s="5">
        <f t="shared" si="16"/>
        <v>843.75</v>
      </c>
      <c r="F30" s="47">
        <f t="shared" si="36"/>
        <v>1350</v>
      </c>
      <c r="G30" s="7">
        <v>210</v>
      </c>
      <c r="H30" s="7">
        <v>80</v>
      </c>
      <c r="I30" s="6">
        <f t="shared" si="17"/>
        <v>1.68</v>
      </c>
      <c r="J30" s="8">
        <v>1380</v>
      </c>
      <c r="K30" s="5">
        <f t="shared" si="18"/>
        <v>821.4285714285714</v>
      </c>
      <c r="L30" s="47">
        <f t="shared" si="37"/>
        <v>1380</v>
      </c>
      <c r="M30" s="7">
        <v>220</v>
      </c>
      <c r="N30" s="7">
        <v>80</v>
      </c>
      <c r="O30" s="6">
        <f t="shared" si="19"/>
        <v>1.76</v>
      </c>
      <c r="P30" s="8">
        <v>1410</v>
      </c>
      <c r="Q30" s="5">
        <f t="shared" si="20"/>
        <v>801.1363636363636</v>
      </c>
      <c r="R30" s="47">
        <f t="shared" si="38"/>
        <v>1410</v>
      </c>
      <c r="S30" s="7">
        <v>230</v>
      </c>
      <c r="T30" s="7">
        <v>80</v>
      </c>
      <c r="U30" s="6">
        <f t="shared" si="21"/>
        <v>1.84</v>
      </c>
      <c r="V30" s="8">
        <v>1430</v>
      </c>
      <c r="W30" s="5">
        <f t="shared" si="22"/>
        <v>777.1739130434783</v>
      </c>
      <c r="X30" s="47">
        <f t="shared" si="39"/>
        <v>1430</v>
      </c>
      <c r="Y30" s="7">
        <v>240</v>
      </c>
      <c r="Z30" s="7">
        <v>80</v>
      </c>
      <c r="AA30" s="6">
        <f t="shared" si="23"/>
        <v>1.92</v>
      </c>
      <c r="AB30" s="8">
        <v>1460</v>
      </c>
      <c r="AC30" s="5">
        <f t="shared" si="24"/>
        <v>760.4166666666667</v>
      </c>
      <c r="AD30" s="47">
        <f t="shared" si="40"/>
        <v>1460</v>
      </c>
      <c r="AE30" s="7">
        <v>250</v>
      </c>
      <c r="AF30" s="7">
        <v>80</v>
      </c>
      <c r="AG30" s="6">
        <f t="shared" si="25"/>
        <v>2</v>
      </c>
      <c r="AH30" s="8">
        <v>1480</v>
      </c>
      <c r="AI30" s="5">
        <f t="shared" si="26"/>
        <v>740</v>
      </c>
      <c r="AJ30" s="48">
        <f t="shared" si="27"/>
        <v>1480</v>
      </c>
      <c r="AK30" s="7">
        <v>260</v>
      </c>
      <c r="AL30" s="7">
        <v>80</v>
      </c>
      <c r="AM30" s="6">
        <f t="shared" si="28"/>
        <v>2.08</v>
      </c>
      <c r="AN30" s="8">
        <v>1510</v>
      </c>
      <c r="AO30" s="5">
        <f t="shared" si="29"/>
        <v>725.9615384615385</v>
      </c>
      <c r="AP30" s="48">
        <f t="shared" si="41"/>
        <v>1510</v>
      </c>
      <c r="AQ30" s="7">
        <v>270</v>
      </c>
      <c r="AR30" s="7">
        <v>80</v>
      </c>
      <c r="AS30" s="6">
        <f t="shared" si="30"/>
        <v>2.16</v>
      </c>
      <c r="AT30" s="8">
        <v>1540</v>
      </c>
      <c r="AU30" s="5">
        <f t="shared" si="31"/>
        <v>712.9629629629629</v>
      </c>
      <c r="AV30" s="48">
        <f t="shared" si="42"/>
        <v>1540</v>
      </c>
      <c r="AW30" s="7">
        <v>280</v>
      </c>
      <c r="AX30" s="7">
        <v>80</v>
      </c>
      <c r="AY30" s="6">
        <f t="shared" si="32"/>
        <v>2.24</v>
      </c>
      <c r="AZ30" s="8">
        <v>1560</v>
      </c>
      <c r="BA30" s="5">
        <f t="shared" si="33"/>
        <v>696.4285714285713</v>
      </c>
      <c r="BB30" s="48">
        <f t="shared" si="43"/>
        <v>1560</v>
      </c>
      <c r="BC30" s="7">
        <v>290</v>
      </c>
      <c r="BD30" s="7">
        <v>80</v>
      </c>
      <c r="BE30" s="6">
        <f t="shared" si="34"/>
        <v>2.32</v>
      </c>
      <c r="BF30" s="8">
        <v>1590</v>
      </c>
      <c r="BG30" s="5">
        <f t="shared" si="35"/>
        <v>685.344827586207</v>
      </c>
      <c r="BH30" s="48">
        <f t="shared" si="44"/>
        <v>1590</v>
      </c>
    </row>
    <row r="31" spans="1:60" ht="12.75">
      <c r="A31" s="7">
        <v>200</v>
      </c>
      <c r="B31" s="7">
        <v>90</v>
      </c>
      <c r="C31" s="6">
        <f t="shared" si="15"/>
        <v>1.8</v>
      </c>
      <c r="D31" s="8">
        <v>1410</v>
      </c>
      <c r="E31" s="5">
        <f t="shared" si="16"/>
        <v>783.3333333333333</v>
      </c>
      <c r="F31" s="47">
        <f t="shared" si="36"/>
        <v>1410</v>
      </c>
      <c r="G31" s="7">
        <v>210</v>
      </c>
      <c r="H31" s="7">
        <v>90</v>
      </c>
      <c r="I31" s="6">
        <f t="shared" si="17"/>
        <v>1.89</v>
      </c>
      <c r="J31" s="8">
        <v>1440</v>
      </c>
      <c r="K31" s="5">
        <f t="shared" si="18"/>
        <v>761.9047619047619</v>
      </c>
      <c r="L31" s="47">
        <f t="shared" si="37"/>
        <v>1440</v>
      </c>
      <c r="M31" s="7">
        <v>220</v>
      </c>
      <c r="N31" s="7">
        <v>90</v>
      </c>
      <c r="O31" s="6">
        <f t="shared" si="19"/>
        <v>1.98</v>
      </c>
      <c r="P31" s="8">
        <v>1480</v>
      </c>
      <c r="Q31" s="5">
        <f t="shared" si="20"/>
        <v>747.4747474747475</v>
      </c>
      <c r="R31" s="47">
        <f t="shared" si="38"/>
        <v>1480</v>
      </c>
      <c r="S31" s="7">
        <v>230</v>
      </c>
      <c r="T31" s="7">
        <v>90</v>
      </c>
      <c r="U31" s="6">
        <f t="shared" si="21"/>
        <v>2.07</v>
      </c>
      <c r="V31" s="8">
        <v>1500</v>
      </c>
      <c r="W31" s="5">
        <f t="shared" si="22"/>
        <v>724.6376811594204</v>
      </c>
      <c r="X31" s="47">
        <f t="shared" si="39"/>
        <v>1500</v>
      </c>
      <c r="Y31" s="7">
        <v>240</v>
      </c>
      <c r="Z31" s="7">
        <v>90</v>
      </c>
      <c r="AA31" s="6">
        <f t="shared" si="23"/>
        <v>2.16</v>
      </c>
      <c r="AB31" s="8">
        <v>1530</v>
      </c>
      <c r="AC31" s="5">
        <f t="shared" si="24"/>
        <v>708.3333333333333</v>
      </c>
      <c r="AD31" s="47">
        <f t="shared" si="40"/>
        <v>1530</v>
      </c>
      <c r="AE31" s="7">
        <v>250</v>
      </c>
      <c r="AF31" s="7">
        <v>90</v>
      </c>
      <c r="AG31" s="6">
        <f t="shared" si="25"/>
        <v>2.25</v>
      </c>
      <c r="AH31" s="8">
        <v>1560</v>
      </c>
      <c r="AI31" s="5">
        <f t="shared" si="26"/>
        <v>693.3333333333334</v>
      </c>
      <c r="AJ31" s="48">
        <f t="shared" si="27"/>
        <v>1560</v>
      </c>
      <c r="AK31" s="7">
        <v>260</v>
      </c>
      <c r="AL31" s="7">
        <v>90</v>
      </c>
      <c r="AM31" s="6">
        <f t="shared" si="28"/>
        <v>2.34</v>
      </c>
      <c r="AN31" s="8">
        <v>1590</v>
      </c>
      <c r="AO31" s="5">
        <f t="shared" si="29"/>
        <v>679.4871794871796</v>
      </c>
      <c r="AP31" s="48">
        <f t="shared" si="41"/>
        <v>1590</v>
      </c>
      <c r="AQ31" s="7">
        <v>270</v>
      </c>
      <c r="AR31" s="7">
        <v>90</v>
      </c>
      <c r="AS31" s="6">
        <f t="shared" si="30"/>
        <v>2.43</v>
      </c>
      <c r="AT31" s="8">
        <v>1620</v>
      </c>
      <c r="AU31" s="5">
        <f t="shared" si="31"/>
        <v>666.6666666666666</v>
      </c>
      <c r="AV31" s="48">
        <f t="shared" si="42"/>
        <v>1620</v>
      </c>
      <c r="AW31" s="7">
        <v>280</v>
      </c>
      <c r="AX31" s="7">
        <v>90</v>
      </c>
      <c r="AY31" s="6">
        <f t="shared" si="32"/>
        <v>2.52</v>
      </c>
      <c r="AZ31" s="8">
        <v>1650</v>
      </c>
      <c r="BA31" s="5">
        <f t="shared" si="33"/>
        <v>654.7619047619047</v>
      </c>
      <c r="BB31" s="48">
        <f t="shared" si="43"/>
        <v>1650</v>
      </c>
      <c r="BC31" s="7">
        <v>290</v>
      </c>
      <c r="BD31" s="7">
        <v>90</v>
      </c>
      <c r="BE31" s="6">
        <f t="shared" si="34"/>
        <v>2.61</v>
      </c>
      <c r="BF31" s="8">
        <v>1680</v>
      </c>
      <c r="BG31" s="5">
        <f t="shared" si="35"/>
        <v>643.6781609195402</v>
      </c>
      <c r="BH31" s="48">
        <f t="shared" si="44"/>
        <v>1680</v>
      </c>
    </row>
    <row r="32" spans="1:60" ht="12.75">
      <c r="A32" s="7">
        <v>200</v>
      </c>
      <c r="B32" s="7">
        <v>100</v>
      </c>
      <c r="C32" s="6">
        <f t="shared" si="15"/>
        <v>2</v>
      </c>
      <c r="D32" s="8">
        <v>1480</v>
      </c>
      <c r="E32" s="5">
        <f t="shared" si="16"/>
        <v>740</v>
      </c>
      <c r="F32" s="47">
        <f t="shared" si="36"/>
        <v>1480</v>
      </c>
      <c r="G32" s="7">
        <v>210</v>
      </c>
      <c r="H32" s="7">
        <v>100</v>
      </c>
      <c r="I32" s="6">
        <f t="shared" si="17"/>
        <v>2.1</v>
      </c>
      <c r="J32" s="8">
        <v>1510</v>
      </c>
      <c r="K32" s="5">
        <f t="shared" si="18"/>
        <v>719.047619047619</v>
      </c>
      <c r="L32" s="47">
        <f t="shared" si="37"/>
        <v>1510</v>
      </c>
      <c r="M32" s="7">
        <v>220</v>
      </c>
      <c r="N32" s="7">
        <v>100</v>
      </c>
      <c r="O32" s="6">
        <f t="shared" si="19"/>
        <v>2.2</v>
      </c>
      <c r="P32" s="8">
        <v>1550</v>
      </c>
      <c r="Q32" s="5">
        <f t="shared" si="20"/>
        <v>704.5454545454545</v>
      </c>
      <c r="R32" s="47">
        <f t="shared" si="38"/>
        <v>1550</v>
      </c>
      <c r="S32" s="7">
        <v>230</v>
      </c>
      <c r="T32" s="7">
        <v>100</v>
      </c>
      <c r="U32" s="6">
        <f t="shared" si="21"/>
        <v>2.3</v>
      </c>
      <c r="V32" s="8">
        <v>1580</v>
      </c>
      <c r="W32" s="5">
        <f t="shared" si="22"/>
        <v>686.9565217391305</v>
      </c>
      <c r="X32" s="47">
        <f t="shared" si="39"/>
        <v>1580</v>
      </c>
      <c r="Y32" s="7">
        <v>240</v>
      </c>
      <c r="Z32" s="7">
        <v>100</v>
      </c>
      <c r="AA32" s="6">
        <f t="shared" si="23"/>
        <v>2.4</v>
      </c>
      <c r="AB32" s="8">
        <v>1610</v>
      </c>
      <c r="AC32" s="5">
        <f t="shared" si="24"/>
        <v>670.8333333333334</v>
      </c>
      <c r="AD32" s="47">
        <f t="shared" si="40"/>
        <v>1610</v>
      </c>
      <c r="AE32" s="7">
        <v>250</v>
      </c>
      <c r="AF32" s="7">
        <v>100</v>
      </c>
      <c r="AG32" s="6">
        <f t="shared" si="25"/>
        <v>2.5</v>
      </c>
      <c r="AH32" s="8">
        <v>1640</v>
      </c>
      <c r="AI32" s="5">
        <f t="shared" si="26"/>
        <v>656</v>
      </c>
      <c r="AJ32" s="48">
        <f t="shared" si="27"/>
        <v>1640</v>
      </c>
      <c r="AK32" s="7">
        <v>260</v>
      </c>
      <c r="AL32" s="7">
        <v>100</v>
      </c>
      <c r="AM32" s="6">
        <f t="shared" si="28"/>
        <v>2.6</v>
      </c>
      <c r="AN32" s="8">
        <v>1680</v>
      </c>
      <c r="AO32" s="5">
        <f t="shared" si="29"/>
        <v>646.1538461538461</v>
      </c>
      <c r="AP32" s="48">
        <f t="shared" si="41"/>
        <v>1680</v>
      </c>
      <c r="AQ32" s="7">
        <v>270</v>
      </c>
      <c r="AR32" s="7">
        <v>100</v>
      </c>
      <c r="AS32" s="6">
        <f t="shared" si="30"/>
        <v>2.7</v>
      </c>
      <c r="AT32" s="8">
        <v>1710</v>
      </c>
      <c r="AU32" s="5">
        <f t="shared" si="31"/>
        <v>633.3333333333333</v>
      </c>
      <c r="AV32" s="48">
        <f t="shared" si="42"/>
        <v>1710</v>
      </c>
      <c r="AW32" s="7">
        <v>280</v>
      </c>
      <c r="AX32" s="7">
        <v>100</v>
      </c>
      <c r="AY32" s="6">
        <f t="shared" si="32"/>
        <v>2.8</v>
      </c>
      <c r="AZ32" s="8">
        <v>1740</v>
      </c>
      <c r="BA32" s="5">
        <f t="shared" si="33"/>
        <v>621.4285714285714</v>
      </c>
      <c r="BB32" s="48">
        <f t="shared" si="43"/>
        <v>1740</v>
      </c>
      <c r="BC32" s="7">
        <v>290</v>
      </c>
      <c r="BD32" s="7">
        <v>100</v>
      </c>
      <c r="BE32" s="6">
        <f t="shared" si="34"/>
        <v>2.9</v>
      </c>
      <c r="BF32" s="8">
        <v>1780</v>
      </c>
      <c r="BG32" s="5">
        <f t="shared" si="35"/>
        <v>613.7931034482759</v>
      </c>
      <c r="BH32" s="48">
        <f t="shared" si="44"/>
        <v>1780</v>
      </c>
    </row>
    <row r="33" spans="1:60" ht="12.75">
      <c r="A33" s="7">
        <v>200</v>
      </c>
      <c r="B33" s="7">
        <v>110</v>
      </c>
      <c r="C33" s="6">
        <f t="shared" si="15"/>
        <v>2.2</v>
      </c>
      <c r="D33" s="8">
        <v>1550</v>
      </c>
      <c r="E33" s="5">
        <f t="shared" si="16"/>
        <v>704.5454545454545</v>
      </c>
      <c r="F33" s="47">
        <f t="shared" si="36"/>
        <v>1550</v>
      </c>
      <c r="G33" s="7">
        <v>210</v>
      </c>
      <c r="H33" s="7">
        <v>110</v>
      </c>
      <c r="I33" s="6">
        <f t="shared" si="17"/>
        <v>2.31</v>
      </c>
      <c r="J33" s="8">
        <v>1580</v>
      </c>
      <c r="K33" s="5">
        <f t="shared" si="18"/>
        <v>683.982683982684</v>
      </c>
      <c r="L33" s="47">
        <f t="shared" si="37"/>
        <v>1580</v>
      </c>
      <c r="M33" s="7">
        <v>220</v>
      </c>
      <c r="N33" s="7">
        <v>110</v>
      </c>
      <c r="O33" s="6">
        <f t="shared" si="19"/>
        <v>2.42</v>
      </c>
      <c r="P33" s="8">
        <v>1620</v>
      </c>
      <c r="Q33" s="5">
        <f t="shared" si="20"/>
        <v>669.4214876033058</v>
      </c>
      <c r="R33" s="47">
        <f t="shared" si="38"/>
        <v>1620</v>
      </c>
      <c r="S33" s="7">
        <v>230</v>
      </c>
      <c r="T33" s="7">
        <v>110</v>
      </c>
      <c r="U33" s="6">
        <f t="shared" si="21"/>
        <v>2.53</v>
      </c>
      <c r="V33" s="8">
        <v>1650</v>
      </c>
      <c r="W33" s="5">
        <f t="shared" si="22"/>
        <v>652.1739130434784</v>
      </c>
      <c r="X33" s="47">
        <f t="shared" si="39"/>
        <v>1650</v>
      </c>
      <c r="Y33" s="7">
        <v>240</v>
      </c>
      <c r="Z33" s="7">
        <v>110</v>
      </c>
      <c r="AA33" s="6">
        <f t="shared" si="23"/>
        <v>2.64</v>
      </c>
      <c r="AB33" s="8">
        <v>1690</v>
      </c>
      <c r="AC33" s="5">
        <f t="shared" si="24"/>
        <v>640.1515151515151</v>
      </c>
      <c r="AD33" s="47">
        <f t="shared" si="40"/>
        <v>1690</v>
      </c>
      <c r="AE33" s="7">
        <v>250</v>
      </c>
      <c r="AF33" s="7">
        <v>110</v>
      </c>
      <c r="AG33" s="6">
        <f t="shared" si="25"/>
        <v>2.75</v>
      </c>
      <c r="AH33" s="8">
        <v>1720</v>
      </c>
      <c r="AI33" s="5">
        <f t="shared" si="26"/>
        <v>625.4545454545455</v>
      </c>
      <c r="AJ33" s="48">
        <f t="shared" si="27"/>
        <v>1720</v>
      </c>
      <c r="AK33" s="7">
        <v>260</v>
      </c>
      <c r="AL33" s="7">
        <v>110</v>
      </c>
      <c r="AM33" s="6">
        <f t="shared" si="28"/>
        <v>2.86</v>
      </c>
      <c r="AN33" s="8">
        <v>1760</v>
      </c>
      <c r="AO33" s="5">
        <f t="shared" si="29"/>
        <v>615.3846153846154</v>
      </c>
      <c r="AP33" s="48">
        <f t="shared" si="41"/>
        <v>1760</v>
      </c>
      <c r="AQ33" s="7">
        <v>270</v>
      </c>
      <c r="AR33" s="7">
        <v>110</v>
      </c>
      <c r="AS33" s="6">
        <f t="shared" si="30"/>
        <v>2.97</v>
      </c>
      <c r="AT33" s="8">
        <v>1800</v>
      </c>
      <c r="AU33" s="5">
        <f t="shared" si="31"/>
        <v>606.060606060606</v>
      </c>
      <c r="AV33" s="48">
        <f t="shared" si="42"/>
        <v>1800</v>
      </c>
      <c r="AW33" s="7">
        <v>280</v>
      </c>
      <c r="AX33" s="7">
        <v>110</v>
      </c>
      <c r="AY33" s="6">
        <f t="shared" si="32"/>
        <v>3.08</v>
      </c>
      <c r="AZ33" s="8">
        <v>1830</v>
      </c>
      <c r="BA33" s="5">
        <f t="shared" si="33"/>
        <v>594.1558441558442</v>
      </c>
      <c r="BB33" s="48">
        <f t="shared" si="43"/>
        <v>1830</v>
      </c>
      <c r="BC33" s="7">
        <v>290</v>
      </c>
      <c r="BD33" s="7">
        <v>110</v>
      </c>
      <c r="BE33" s="6">
        <f t="shared" si="34"/>
        <v>3.19</v>
      </c>
      <c r="BF33" s="8">
        <v>1870</v>
      </c>
      <c r="BG33" s="5">
        <f t="shared" si="35"/>
        <v>586.2068965517242</v>
      </c>
      <c r="BH33" s="48">
        <f t="shared" si="44"/>
        <v>1870</v>
      </c>
    </row>
    <row r="34" spans="1:60" ht="12.75">
      <c r="A34" s="7">
        <v>200</v>
      </c>
      <c r="B34" s="7">
        <v>120</v>
      </c>
      <c r="C34" s="6">
        <f t="shared" si="15"/>
        <v>2.4</v>
      </c>
      <c r="D34" s="8">
        <v>1610</v>
      </c>
      <c r="E34" s="5">
        <f t="shared" si="16"/>
        <v>670.8333333333334</v>
      </c>
      <c r="F34" s="47">
        <f t="shared" si="36"/>
        <v>1610</v>
      </c>
      <c r="G34" s="7">
        <v>210</v>
      </c>
      <c r="H34" s="7">
        <v>120</v>
      </c>
      <c r="I34" s="6">
        <f t="shared" si="17"/>
        <v>2.52</v>
      </c>
      <c r="J34" s="8">
        <v>1650</v>
      </c>
      <c r="K34" s="5">
        <f t="shared" si="18"/>
        <v>654.7619047619047</v>
      </c>
      <c r="L34" s="47">
        <f t="shared" si="37"/>
        <v>1650</v>
      </c>
      <c r="M34" s="7">
        <v>220</v>
      </c>
      <c r="N34" s="7">
        <v>120</v>
      </c>
      <c r="O34" s="6">
        <f t="shared" si="19"/>
        <v>2.64</v>
      </c>
      <c r="P34" s="8">
        <v>1690</v>
      </c>
      <c r="Q34" s="5">
        <f t="shared" si="20"/>
        <v>640.1515151515151</v>
      </c>
      <c r="R34" s="47">
        <f t="shared" si="38"/>
        <v>1690</v>
      </c>
      <c r="S34" s="7">
        <v>230</v>
      </c>
      <c r="T34" s="7">
        <v>120</v>
      </c>
      <c r="U34" s="6">
        <f t="shared" si="21"/>
        <v>2.76</v>
      </c>
      <c r="V34" s="8">
        <v>1730</v>
      </c>
      <c r="W34" s="5">
        <f t="shared" si="22"/>
        <v>626.8115942028986</v>
      </c>
      <c r="X34" s="47">
        <f t="shared" si="39"/>
        <v>1730</v>
      </c>
      <c r="Y34" s="7">
        <v>240</v>
      </c>
      <c r="Z34" s="7">
        <v>120</v>
      </c>
      <c r="AA34" s="6">
        <f t="shared" si="23"/>
        <v>2.88</v>
      </c>
      <c r="AB34" s="8">
        <v>1770</v>
      </c>
      <c r="AC34" s="5">
        <f t="shared" si="24"/>
        <v>614.5833333333334</v>
      </c>
      <c r="AD34" s="47">
        <f t="shared" si="40"/>
        <v>1770</v>
      </c>
      <c r="AE34" s="7">
        <v>250</v>
      </c>
      <c r="AF34" s="7">
        <v>120</v>
      </c>
      <c r="AG34" s="6">
        <f t="shared" si="25"/>
        <v>3</v>
      </c>
      <c r="AH34" s="8">
        <v>1800</v>
      </c>
      <c r="AI34" s="5">
        <f t="shared" si="26"/>
        <v>600</v>
      </c>
      <c r="AJ34" s="48">
        <f t="shared" si="27"/>
        <v>1800</v>
      </c>
      <c r="AK34" s="7">
        <v>260</v>
      </c>
      <c r="AL34" s="7">
        <v>120</v>
      </c>
      <c r="AM34" s="6">
        <f t="shared" si="28"/>
        <v>3.12</v>
      </c>
      <c r="AN34" s="8">
        <v>1850</v>
      </c>
      <c r="AO34" s="5">
        <f t="shared" si="29"/>
        <v>592.9487179487179</v>
      </c>
      <c r="AP34" s="48">
        <f t="shared" si="41"/>
        <v>1850</v>
      </c>
      <c r="AQ34" s="7">
        <v>270</v>
      </c>
      <c r="AR34" s="7">
        <v>120</v>
      </c>
      <c r="AS34" s="6">
        <f t="shared" si="30"/>
        <v>3.24</v>
      </c>
      <c r="AT34" s="8">
        <v>1890</v>
      </c>
      <c r="AU34" s="5">
        <f t="shared" si="31"/>
        <v>583.3333333333333</v>
      </c>
      <c r="AV34" s="48">
        <f t="shared" si="42"/>
        <v>1890</v>
      </c>
      <c r="AW34" s="7">
        <v>280</v>
      </c>
      <c r="AX34" s="7">
        <v>120</v>
      </c>
      <c r="AY34" s="6">
        <f t="shared" si="32"/>
        <v>3.36</v>
      </c>
      <c r="AZ34" s="8">
        <v>1920</v>
      </c>
      <c r="BA34" s="5">
        <f t="shared" si="33"/>
        <v>571.4285714285714</v>
      </c>
      <c r="BB34" s="48">
        <f t="shared" si="43"/>
        <v>1920</v>
      </c>
      <c r="BC34" s="7">
        <v>290</v>
      </c>
      <c r="BD34" s="7">
        <v>120</v>
      </c>
      <c r="BE34" s="6">
        <f t="shared" si="34"/>
        <v>3.48</v>
      </c>
      <c r="BF34" s="8">
        <v>1970</v>
      </c>
      <c r="BG34" s="5">
        <f t="shared" si="35"/>
        <v>566.0919540229885</v>
      </c>
      <c r="BH34" s="48">
        <f t="shared" si="44"/>
        <v>1970</v>
      </c>
    </row>
    <row r="35" spans="1:60" ht="12.75">
      <c r="A35" s="7">
        <v>200</v>
      </c>
      <c r="B35" s="7">
        <v>130</v>
      </c>
      <c r="C35" s="6">
        <f t="shared" si="15"/>
        <v>2.6</v>
      </c>
      <c r="D35" s="8">
        <v>1680</v>
      </c>
      <c r="E35" s="5">
        <f t="shared" si="16"/>
        <v>646.1538461538461</v>
      </c>
      <c r="F35" s="47">
        <f t="shared" si="36"/>
        <v>1680</v>
      </c>
      <c r="G35" s="7">
        <v>210</v>
      </c>
      <c r="H35" s="7">
        <v>130</v>
      </c>
      <c r="I35" s="6">
        <f t="shared" si="17"/>
        <v>2.73</v>
      </c>
      <c r="J35" s="8">
        <v>1720</v>
      </c>
      <c r="K35" s="5">
        <f t="shared" si="18"/>
        <v>630.0366300366301</v>
      </c>
      <c r="L35" s="47">
        <f t="shared" si="37"/>
        <v>1720</v>
      </c>
      <c r="M35" s="7">
        <v>220</v>
      </c>
      <c r="N35" s="7">
        <v>130</v>
      </c>
      <c r="O35" s="6">
        <f t="shared" si="19"/>
        <v>2.86</v>
      </c>
      <c r="P35" s="8">
        <v>1770</v>
      </c>
      <c r="Q35" s="5">
        <f t="shared" si="20"/>
        <v>618.8811188811189</v>
      </c>
      <c r="R35" s="47">
        <f t="shared" si="38"/>
        <v>1770</v>
      </c>
      <c r="S35" s="7">
        <v>230</v>
      </c>
      <c r="T35" s="7">
        <v>130</v>
      </c>
      <c r="U35" s="6">
        <f t="shared" si="21"/>
        <v>2.99</v>
      </c>
      <c r="V35" s="8">
        <v>1800</v>
      </c>
      <c r="W35" s="5">
        <f t="shared" si="22"/>
        <v>602.0066889632106</v>
      </c>
      <c r="X35" s="47">
        <f t="shared" si="39"/>
        <v>1800</v>
      </c>
      <c r="Y35" s="7">
        <v>240</v>
      </c>
      <c r="Z35" s="7">
        <v>130</v>
      </c>
      <c r="AA35" s="6">
        <f t="shared" si="23"/>
        <v>3.12</v>
      </c>
      <c r="AB35" s="8">
        <v>1850</v>
      </c>
      <c r="AC35" s="5">
        <f t="shared" si="24"/>
        <v>592.9487179487179</v>
      </c>
      <c r="AD35" s="47">
        <f t="shared" si="40"/>
        <v>1850</v>
      </c>
      <c r="AE35" s="7">
        <v>250</v>
      </c>
      <c r="AF35" s="7">
        <v>130</v>
      </c>
      <c r="AG35" s="6">
        <f t="shared" si="25"/>
        <v>3.25</v>
      </c>
      <c r="AH35" s="8">
        <v>1890</v>
      </c>
      <c r="AI35" s="5">
        <f t="shared" si="26"/>
        <v>581.5384615384615</v>
      </c>
      <c r="AJ35" s="48">
        <f t="shared" si="27"/>
        <v>1890</v>
      </c>
      <c r="AK35" s="7">
        <v>260</v>
      </c>
      <c r="AL35" s="7">
        <v>130</v>
      </c>
      <c r="AM35" s="6">
        <f t="shared" si="28"/>
        <v>3.38</v>
      </c>
      <c r="AN35" s="8">
        <v>1930</v>
      </c>
      <c r="AO35" s="5">
        <f t="shared" si="29"/>
        <v>571.0059171597634</v>
      </c>
      <c r="AP35" s="48">
        <f t="shared" si="41"/>
        <v>1930</v>
      </c>
      <c r="AQ35" s="7">
        <v>270</v>
      </c>
      <c r="AR35" s="7">
        <v>130</v>
      </c>
      <c r="AS35" s="6">
        <f t="shared" si="30"/>
        <v>3.51</v>
      </c>
      <c r="AT35" s="8">
        <v>1980</v>
      </c>
      <c r="AU35" s="5">
        <f t="shared" si="31"/>
        <v>564.1025641025641</v>
      </c>
      <c r="AV35" s="48">
        <f t="shared" si="42"/>
        <v>1980</v>
      </c>
      <c r="AW35" s="7">
        <v>280</v>
      </c>
      <c r="AX35" s="7">
        <v>130</v>
      </c>
      <c r="AY35" s="6">
        <f t="shared" si="32"/>
        <v>3.64</v>
      </c>
      <c r="AZ35" s="8">
        <v>2020</v>
      </c>
      <c r="BA35" s="5">
        <f t="shared" si="33"/>
        <v>554.945054945055</v>
      </c>
      <c r="BB35" s="48">
        <f t="shared" si="43"/>
        <v>2020</v>
      </c>
      <c r="BC35" s="7">
        <v>290</v>
      </c>
      <c r="BD35" s="7">
        <v>130</v>
      </c>
      <c r="BE35" s="6">
        <f t="shared" si="34"/>
        <v>3.77</v>
      </c>
      <c r="BF35" s="8">
        <v>2060</v>
      </c>
      <c r="BG35" s="5">
        <f t="shared" si="35"/>
        <v>546.419098143236</v>
      </c>
      <c r="BH35" s="48">
        <f t="shared" si="44"/>
        <v>2060</v>
      </c>
    </row>
    <row r="36" spans="1:60" ht="12.75">
      <c r="A36" s="7">
        <v>200</v>
      </c>
      <c r="B36" s="7">
        <v>140</v>
      </c>
      <c r="C36" s="6">
        <f t="shared" si="15"/>
        <v>2.8</v>
      </c>
      <c r="D36" s="8">
        <v>1740</v>
      </c>
      <c r="E36" s="5">
        <f t="shared" si="16"/>
        <v>621.4285714285714</v>
      </c>
      <c r="F36" s="47">
        <f t="shared" si="36"/>
        <v>1740</v>
      </c>
      <c r="G36" s="7">
        <v>210</v>
      </c>
      <c r="H36" s="7">
        <v>140</v>
      </c>
      <c r="I36" s="6">
        <f t="shared" si="17"/>
        <v>2.94</v>
      </c>
      <c r="J36" s="8">
        <v>1790</v>
      </c>
      <c r="K36" s="5">
        <f t="shared" si="18"/>
        <v>608.843537414966</v>
      </c>
      <c r="L36" s="47">
        <f t="shared" si="37"/>
        <v>1790</v>
      </c>
      <c r="M36" s="7">
        <v>220</v>
      </c>
      <c r="N36" s="7">
        <v>140</v>
      </c>
      <c r="O36" s="6">
        <f t="shared" si="19"/>
        <v>3.08</v>
      </c>
      <c r="P36" s="8">
        <v>1840</v>
      </c>
      <c r="Q36" s="5">
        <f t="shared" si="20"/>
        <v>597.4025974025974</v>
      </c>
      <c r="R36" s="47">
        <f t="shared" si="38"/>
        <v>1840</v>
      </c>
      <c r="S36" s="7">
        <v>230</v>
      </c>
      <c r="T36" s="7">
        <v>140</v>
      </c>
      <c r="U36" s="6">
        <f t="shared" si="21"/>
        <v>3.22</v>
      </c>
      <c r="V36" s="8">
        <v>1880</v>
      </c>
      <c r="W36" s="5">
        <f t="shared" si="22"/>
        <v>583.8509316770186</v>
      </c>
      <c r="X36" s="47">
        <f t="shared" si="39"/>
        <v>1880</v>
      </c>
      <c r="Y36" s="7">
        <v>240</v>
      </c>
      <c r="Z36" s="7">
        <v>140</v>
      </c>
      <c r="AA36" s="6">
        <f t="shared" si="23"/>
        <v>3.36</v>
      </c>
      <c r="AB36" s="8">
        <v>1930</v>
      </c>
      <c r="AC36" s="5">
        <f t="shared" si="24"/>
        <v>574.4047619047619</v>
      </c>
      <c r="AD36" s="47">
        <f t="shared" si="40"/>
        <v>1930</v>
      </c>
      <c r="AE36" s="7">
        <v>250</v>
      </c>
      <c r="AF36" s="7">
        <v>140</v>
      </c>
      <c r="AG36" s="6">
        <f t="shared" si="25"/>
        <v>3.5</v>
      </c>
      <c r="AH36" s="8">
        <v>1970</v>
      </c>
      <c r="AI36" s="5">
        <f t="shared" si="26"/>
        <v>562.8571428571429</v>
      </c>
      <c r="AJ36" s="48">
        <f t="shared" si="27"/>
        <v>1970</v>
      </c>
      <c r="AK36" s="7">
        <v>260</v>
      </c>
      <c r="AL36" s="7">
        <v>140</v>
      </c>
      <c r="AM36" s="6">
        <f t="shared" si="28"/>
        <v>3.64</v>
      </c>
      <c r="AN36" s="8">
        <v>2020</v>
      </c>
      <c r="AO36" s="5">
        <f t="shared" si="29"/>
        <v>554.945054945055</v>
      </c>
      <c r="AP36" s="48">
        <f t="shared" si="41"/>
        <v>2020</v>
      </c>
      <c r="AQ36" s="7">
        <v>270</v>
      </c>
      <c r="AR36" s="7">
        <v>140</v>
      </c>
      <c r="AS36" s="6">
        <f t="shared" si="30"/>
        <v>3.78</v>
      </c>
      <c r="AT36" s="8">
        <v>2070</v>
      </c>
      <c r="AU36" s="5">
        <f t="shared" si="31"/>
        <v>547.6190476190476</v>
      </c>
      <c r="AV36" s="48">
        <f t="shared" si="42"/>
        <v>2070</v>
      </c>
      <c r="AW36" s="7">
        <v>280</v>
      </c>
      <c r="AX36" s="7">
        <v>140</v>
      </c>
      <c r="AY36" s="6">
        <f t="shared" si="32"/>
        <v>3.92</v>
      </c>
      <c r="AZ36" s="8">
        <v>2110</v>
      </c>
      <c r="BA36" s="5">
        <f t="shared" si="33"/>
        <v>538.265306122449</v>
      </c>
      <c r="BB36" s="48">
        <f t="shared" si="43"/>
        <v>2110</v>
      </c>
      <c r="BC36" s="7">
        <v>290</v>
      </c>
      <c r="BD36" s="7">
        <v>140</v>
      </c>
      <c r="BE36" s="6">
        <f t="shared" si="34"/>
        <v>4.06</v>
      </c>
      <c r="BF36" s="8">
        <v>2160</v>
      </c>
      <c r="BG36" s="5">
        <f t="shared" si="35"/>
        <v>532.0197044334976</v>
      </c>
      <c r="BH36" s="48">
        <f t="shared" si="44"/>
        <v>2160</v>
      </c>
    </row>
    <row r="37" spans="1:60" ht="12.75">
      <c r="A37" s="7">
        <v>200</v>
      </c>
      <c r="B37" s="7">
        <v>150</v>
      </c>
      <c r="C37" s="6">
        <f t="shared" si="15"/>
        <v>3</v>
      </c>
      <c r="D37" s="8">
        <v>1810</v>
      </c>
      <c r="E37" s="5">
        <f t="shared" si="16"/>
        <v>603.3333333333334</v>
      </c>
      <c r="F37" s="47">
        <f t="shared" si="36"/>
        <v>1810</v>
      </c>
      <c r="G37" s="7">
        <v>210</v>
      </c>
      <c r="H37" s="7">
        <v>150</v>
      </c>
      <c r="I37" s="6">
        <f t="shared" si="17"/>
        <v>3.15</v>
      </c>
      <c r="J37" s="8">
        <v>1860</v>
      </c>
      <c r="K37" s="5">
        <f t="shared" si="18"/>
        <v>590.4761904761905</v>
      </c>
      <c r="L37" s="47">
        <f t="shared" si="37"/>
        <v>1860</v>
      </c>
      <c r="M37" s="7">
        <v>220</v>
      </c>
      <c r="N37" s="7">
        <v>150</v>
      </c>
      <c r="O37" s="6">
        <f t="shared" si="19"/>
        <v>3.3</v>
      </c>
      <c r="P37" s="8">
        <v>1910</v>
      </c>
      <c r="Q37" s="5">
        <f t="shared" si="20"/>
        <v>578.7878787878789</v>
      </c>
      <c r="R37" s="47">
        <f t="shared" si="38"/>
        <v>1910</v>
      </c>
      <c r="S37" s="7">
        <v>230</v>
      </c>
      <c r="T37" s="7">
        <v>150</v>
      </c>
      <c r="U37" s="6">
        <f t="shared" si="21"/>
        <v>3.45</v>
      </c>
      <c r="V37" s="8">
        <v>1950</v>
      </c>
      <c r="W37" s="5">
        <f t="shared" si="22"/>
        <v>565.2173913043478</v>
      </c>
      <c r="X37" s="47">
        <f t="shared" si="39"/>
        <v>1950</v>
      </c>
      <c r="Y37" s="7">
        <v>240</v>
      </c>
      <c r="Z37" s="7">
        <v>150</v>
      </c>
      <c r="AA37" s="6">
        <f t="shared" si="23"/>
        <v>3.6</v>
      </c>
      <c r="AB37" s="8">
        <v>2010</v>
      </c>
      <c r="AC37" s="5">
        <f t="shared" si="24"/>
        <v>558.3333333333334</v>
      </c>
      <c r="AD37" s="47">
        <f t="shared" si="40"/>
        <v>2010</v>
      </c>
      <c r="AE37" s="7">
        <v>250</v>
      </c>
      <c r="AF37" s="7">
        <v>150</v>
      </c>
      <c r="AG37" s="6">
        <f t="shared" si="25"/>
        <v>3.75</v>
      </c>
      <c r="AH37" s="8">
        <v>2050</v>
      </c>
      <c r="AI37" s="5">
        <f t="shared" si="26"/>
        <v>546.6666666666666</v>
      </c>
      <c r="AJ37" s="48">
        <f t="shared" si="27"/>
        <v>2050</v>
      </c>
      <c r="AK37" s="7">
        <v>260</v>
      </c>
      <c r="AL37" s="7">
        <v>150</v>
      </c>
      <c r="AM37" s="6">
        <f t="shared" si="28"/>
        <v>3.9</v>
      </c>
      <c r="AN37" s="8">
        <v>2100</v>
      </c>
      <c r="AO37" s="5">
        <f t="shared" si="29"/>
        <v>538.4615384615385</v>
      </c>
      <c r="AP37" s="48">
        <f t="shared" si="41"/>
        <v>2100</v>
      </c>
      <c r="AQ37" s="7">
        <v>270</v>
      </c>
      <c r="AR37" s="7">
        <v>150</v>
      </c>
      <c r="AS37" s="6">
        <f t="shared" si="30"/>
        <v>4.05</v>
      </c>
      <c r="AT37" s="8">
        <v>2160</v>
      </c>
      <c r="AU37" s="5">
        <f t="shared" si="31"/>
        <v>533.3333333333334</v>
      </c>
      <c r="AV37" s="48">
        <f t="shared" si="42"/>
        <v>2160</v>
      </c>
      <c r="AW37" s="7">
        <v>280</v>
      </c>
      <c r="AX37" s="7">
        <v>150</v>
      </c>
      <c r="AY37" s="6">
        <f t="shared" si="32"/>
        <v>4.2</v>
      </c>
      <c r="AZ37" s="8">
        <v>2200</v>
      </c>
      <c r="BA37" s="5">
        <f t="shared" si="33"/>
        <v>523.8095238095237</v>
      </c>
      <c r="BB37" s="48">
        <f t="shared" si="43"/>
        <v>2200</v>
      </c>
      <c r="BC37" s="7">
        <v>290</v>
      </c>
      <c r="BD37" s="7">
        <v>150</v>
      </c>
      <c r="BE37" s="6">
        <f t="shared" si="34"/>
        <v>4.35</v>
      </c>
      <c r="BF37" s="8">
        <v>2250</v>
      </c>
      <c r="BG37" s="5">
        <f t="shared" si="35"/>
        <v>517.2413793103449</v>
      </c>
      <c r="BH37" s="48">
        <f t="shared" si="44"/>
        <v>2250</v>
      </c>
    </row>
    <row r="38" spans="1:60" ht="12.75">
      <c r="A38" s="7">
        <v>200</v>
      </c>
      <c r="B38" s="7">
        <v>160</v>
      </c>
      <c r="C38" s="6">
        <f t="shared" si="15"/>
        <v>3.2</v>
      </c>
      <c r="D38" s="8">
        <v>1880</v>
      </c>
      <c r="E38" s="5">
        <f t="shared" si="16"/>
        <v>587.5</v>
      </c>
      <c r="F38" s="47">
        <f t="shared" si="36"/>
        <v>1880</v>
      </c>
      <c r="G38" s="7">
        <v>210</v>
      </c>
      <c r="H38" s="7">
        <v>160</v>
      </c>
      <c r="I38" s="6">
        <f t="shared" si="17"/>
        <v>3.36</v>
      </c>
      <c r="J38" s="8">
        <v>1930</v>
      </c>
      <c r="K38" s="5">
        <f t="shared" si="18"/>
        <v>574.4047619047619</v>
      </c>
      <c r="L38" s="47">
        <f t="shared" si="37"/>
        <v>1930</v>
      </c>
      <c r="M38" s="7">
        <v>220</v>
      </c>
      <c r="N38" s="7">
        <v>160</v>
      </c>
      <c r="O38" s="6">
        <f t="shared" si="19"/>
        <v>3.52</v>
      </c>
      <c r="P38" s="8">
        <v>1980</v>
      </c>
      <c r="Q38" s="5">
        <f t="shared" si="20"/>
        <v>562.5</v>
      </c>
      <c r="R38" s="47">
        <f t="shared" si="38"/>
        <v>1980</v>
      </c>
      <c r="S38" s="7">
        <v>230</v>
      </c>
      <c r="T38" s="7">
        <v>160</v>
      </c>
      <c r="U38" s="6">
        <f t="shared" si="21"/>
        <v>3.68</v>
      </c>
      <c r="V38" s="8">
        <v>2030</v>
      </c>
      <c r="W38" s="5">
        <f t="shared" si="22"/>
        <v>551.6304347826086</v>
      </c>
      <c r="X38" s="47">
        <f t="shared" si="39"/>
        <v>2030</v>
      </c>
      <c r="Y38" s="7">
        <v>240</v>
      </c>
      <c r="Z38" s="7">
        <v>160</v>
      </c>
      <c r="AA38" s="6">
        <f t="shared" si="23"/>
        <v>3.84</v>
      </c>
      <c r="AB38" s="8">
        <v>2090</v>
      </c>
      <c r="AC38" s="5">
        <f t="shared" si="24"/>
        <v>544.2708333333334</v>
      </c>
      <c r="AD38" s="47">
        <f t="shared" si="40"/>
        <v>2090</v>
      </c>
      <c r="AE38" s="7">
        <v>250</v>
      </c>
      <c r="AF38" s="7">
        <v>160</v>
      </c>
      <c r="AG38" s="6">
        <f t="shared" si="25"/>
        <v>4</v>
      </c>
      <c r="AH38" s="8">
        <v>2130</v>
      </c>
      <c r="AI38" s="5">
        <f t="shared" si="26"/>
        <v>532.5</v>
      </c>
      <c r="AJ38" s="48">
        <f t="shared" si="27"/>
        <v>2130</v>
      </c>
      <c r="AK38" s="7">
        <v>260</v>
      </c>
      <c r="AL38" s="7">
        <v>160</v>
      </c>
      <c r="AM38" s="6">
        <f t="shared" si="28"/>
        <v>4.16</v>
      </c>
      <c r="AN38" s="8">
        <v>2190</v>
      </c>
      <c r="AO38" s="5">
        <f t="shared" si="29"/>
        <v>526.4423076923076</v>
      </c>
      <c r="AP38" s="48">
        <f t="shared" si="41"/>
        <v>2190</v>
      </c>
      <c r="AQ38" s="7">
        <v>270</v>
      </c>
      <c r="AR38" s="7">
        <v>160</v>
      </c>
      <c r="AS38" s="6">
        <f t="shared" si="30"/>
        <v>4.32</v>
      </c>
      <c r="AT38" s="8">
        <v>2250</v>
      </c>
      <c r="AU38" s="5">
        <f t="shared" si="31"/>
        <v>520.8333333333333</v>
      </c>
      <c r="AV38" s="48">
        <f t="shared" si="42"/>
        <v>2250</v>
      </c>
      <c r="AW38" s="7">
        <v>280</v>
      </c>
      <c r="AX38" s="7">
        <v>160</v>
      </c>
      <c r="AY38" s="6">
        <f t="shared" si="32"/>
        <v>4.48</v>
      </c>
      <c r="AZ38" s="8">
        <v>2290</v>
      </c>
      <c r="BA38" s="5">
        <f t="shared" si="33"/>
        <v>511.1607142857142</v>
      </c>
      <c r="BB38" s="48">
        <f t="shared" si="43"/>
        <v>2290</v>
      </c>
      <c r="BC38" s="7">
        <v>290</v>
      </c>
      <c r="BD38" s="7">
        <v>160</v>
      </c>
      <c r="BE38" s="6">
        <f t="shared" si="34"/>
        <v>4.64</v>
      </c>
      <c r="BF38" s="8">
        <v>2350</v>
      </c>
      <c r="BG38" s="5">
        <f t="shared" si="35"/>
        <v>506.46551724137936</v>
      </c>
      <c r="BH38" s="48">
        <f t="shared" si="44"/>
        <v>2350</v>
      </c>
    </row>
    <row r="39" spans="1:60" ht="12.75">
      <c r="A39" s="7">
        <v>200</v>
      </c>
      <c r="B39" s="7">
        <v>170</v>
      </c>
      <c r="C39" s="6">
        <f t="shared" si="15"/>
        <v>3.4</v>
      </c>
      <c r="D39" s="8">
        <v>1940</v>
      </c>
      <c r="E39" s="5">
        <f t="shared" si="16"/>
        <v>570.5882352941177</v>
      </c>
      <c r="F39" s="47">
        <f t="shared" si="36"/>
        <v>1940</v>
      </c>
      <c r="G39" s="7">
        <v>210</v>
      </c>
      <c r="H39" s="7">
        <v>170</v>
      </c>
      <c r="I39" s="6">
        <f t="shared" si="17"/>
        <v>3.57</v>
      </c>
      <c r="J39" s="8">
        <v>1990</v>
      </c>
      <c r="K39" s="5">
        <f t="shared" si="18"/>
        <v>557.4229691876751</v>
      </c>
      <c r="L39" s="47">
        <f t="shared" si="37"/>
        <v>1990</v>
      </c>
      <c r="M39" s="7">
        <v>220</v>
      </c>
      <c r="N39" s="7">
        <v>170</v>
      </c>
      <c r="O39" s="6">
        <f t="shared" si="19"/>
        <v>3.74</v>
      </c>
      <c r="P39" s="8">
        <v>2050</v>
      </c>
      <c r="Q39" s="5">
        <f t="shared" si="20"/>
        <v>548.1283422459893</v>
      </c>
      <c r="R39" s="47">
        <f t="shared" si="38"/>
        <v>2050</v>
      </c>
      <c r="S39" s="7">
        <v>230</v>
      </c>
      <c r="T39" s="7">
        <v>170</v>
      </c>
      <c r="U39" s="6">
        <f t="shared" si="21"/>
        <v>3.91</v>
      </c>
      <c r="V39" s="8">
        <v>2100</v>
      </c>
      <c r="W39" s="5">
        <f t="shared" si="22"/>
        <v>537.0843989769821</v>
      </c>
      <c r="X39" s="47">
        <f t="shared" si="39"/>
        <v>2100</v>
      </c>
      <c r="Y39" s="7">
        <v>240</v>
      </c>
      <c r="Z39" s="7">
        <v>170</v>
      </c>
      <c r="AA39" s="6">
        <f t="shared" si="23"/>
        <v>4.08</v>
      </c>
      <c r="AB39" s="8">
        <v>2160</v>
      </c>
      <c r="AC39" s="5">
        <f t="shared" si="24"/>
        <v>529.4117647058823</v>
      </c>
      <c r="AD39" s="47">
        <f t="shared" si="40"/>
        <v>2160</v>
      </c>
      <c r="AE39" s="7">
        <v>250</v>
      </c>
      <c r="AF39" s="7">
        <v>170</v>
      </c>
      <c r="AG39" s="6">
        <f t="shared" si="25"/>
        <v>4.25</v>
      </c>
      <c r="AH39" s="8">
        <v>2210</v>
      </c>
      <c r="AI39" s="5">
        <f t="shared" si="26"/>
        <v>520</v>
      </c>
      <c r="AJ39" s="48">
        <f t="shared" si="27"/>
        <v>2210</v>
      </c>
      <c r="AK39" s="7">
        <v>260</v>
      </c>
      <c r="AL39" s="7">
        <v>170</v>
      </c>
      <c r="AM39" s="6">
        <f t="shared" si="28"/>
        <v>4.42</v>
      </c>
      <c r="AN39" s="8">
        <v>2270</v>
      </c>
      <c r="AO39" s="5">
        <f t="shared" si="29"/>
        <v>513.5746606334842</v>
      </c>
      <c r="AP39" s="48">
        <f t="shared" si="41"/>
        <v>2270</v>
      </c>
      <c r="AQ39" s="7">
        <v>270</v>
      </c>
      <c r="AR39" s="7">
        <v>170</v>
      </c>
      <c r="AS39" s="6">
        <f t="shared" si="30"/>
        <v>4.59</v>
      </c>
      <c r="AT39" s="8">
        <v>2330</v>
      </c>
      <c r="AU39" s="5">
        <f t="shared" si="31"/>
        <v>507.6252723311547</v>
      </c>
      <c r="AV39" s="48">
        <f t="shared" si="42"/>
        <v>2330</v>
      </c>
      <c r="AW39" s="7">
        <v>280</v>
      </c>
      <c r="AX39" s="7">
        <v>170</v>
      </c>
      <c r="AY39" s="6">
        <f t="shared" si="32"/>
        <v>4.76</v>
      </c>
      <c r="AZ39" s="8">
        <v>2380</v>
      </c>
      <c r="BA39" s="5">
        <f t="shared" si="33"/>
        <v>500</v>
      </c>
      <c r="BB39" s="48">
        <f t="shared" si="43"/>
        <v>2380</v>
      </c>
      <c r="BC39" s="7">
        <v>290</v>
      </c>
      <c r="BD39" s="7">
        <v>170</v>
      </c>
      <c r="BE39" s="6">
        <f t="shared" si="34"/>
        <v>4.93</v>
      </c>
      <c r="BF39" s="8">
        <v>2440</v>
      </c>
      <c r="BG39" s="5">
        <f t="shared" si="35"/>
        <v>494.9290060851927</v>
      </c>
      <c r="BH39" s="48">
        <f t="shared" si="44"/>
        <v>2440</v>
      </c>
    </row>
    <row r="40" spans="1:60" ht="12.75">
      <c r="A40" s="7">
        <v>200</v>
      </c>
      <c r="B40" s="7">
        <v>180</v>
      </c>
      <c r="C40" s="6">
        <f t="shared" si="15"/>
        <v>3.6</v>
      </c>
      <c r="D40" s="8">
        <v>2010</v>
      </c>
      <c r="E40" s="5">
        <f t="shared" si="16"/>
        <v>558.3333333333334</v>
      </c>
      <c r="F40" s="47">
        <f t="shared" si="36"/>
        <v>2010</v>
      </c>
      <c r="G40" s="7">
        <v>210</v>
      </c>
      <c r="H40" s="7">
        <v>180</v>
      </c>
      <c r="I40" s="6">
        <f t="shared" si="17"/>
        <v>3.78</v>
      </c>
      <c r="J40" s="8">
        <v>2060</v>
      </c>
      <c r="K40" s="5">
        <f t="shared" si="18"/>
        <v>544.973544973545</v>
      </c>
      <c r="L40" s="47">
        <f t="shared" si="37"/>
        <v>2060</v>
      </c>
      <c r="M40" s="7">
        <v>220</v>
      </c>
      <c r="N40" s="7">
        <v>180</v>
      </c>
      <c r="O40" s="6">
        <f t="shared" si="19"/>
        <v>3.96</v>
      </c>
      <c r="P40" s="8">
        <v>2130</v>
      </c>
      <c r="Q40" s="5">
        <f t="shared" si="20"/>
        <v>537.8787878787879</v>
      </c>
      <c r="R40" s="47">
        <f t="shared" si="38"/>
        <v>2130</v>
      </c>
      <c r="S40" s="7">
        <v>230</v>
      </c>
      <c r="T40" s="7">
        <v>180</v>
      </c>
      <c r="U40" s="6">
        <f t="shared" si="21"/>
        <v>4.14</v>
      </c>
      <c r="V40" s="8">
        <v>2180</v>
      </c>
      <c r="W40" s="5">
        <f t="shared" si="22"/>
        <v>526.5700483091788</v>
      </c>
      <c r="X40" s="47">
        <f t="shared" si="39"/>
        <v>2180</v>
      </c>
      <c r="Y40" s="7">
        <v>240</v>
      </c>
      <c r="Z40" s="7">
        <v>180</v>
      </c>
      <c r="AA40" s="6">
        <f t="shared" si="23"/>
        <v>4.32</v>
      </c>
      <c r="AB40" s="8">
        <v>2240</v>
      </c>
      <c r="AC40" s="5">
        <f t="shared" si="24"/>
        <v>518.5185185185185</v>
      </c>
      <c r="AD40" s="47">
        <f t="shared" si="40"/>
        <v>2240</v>
      </c>
      <c r="AE40" s="7">
        <v>250</v>
      </c>
      <c r="AF40" s="7">
        <v>180</v>
      </c>
      <c r="AG40" s="6">
        <f t="shared" si="25"/>
        <v>4.5</v>
      </c>
      <c r="AH40" s="8">
        <v>2300</v>
      </c>
      <c r="AI40" s="5">
        <f t="shared" si="26"/>
        <v>511.1111111111111</v>
      </c>
      <c r="AJ40" s="48">
        <f t="shared" si="27"/>
        <v>2300</v>
      </c>
      <c r="AK40" s="7">
        <v>260</v>
      </c>
      <c r="AL40" s="7">
        <v>180</v>
      </c>
      <c r="AM40" s="6">
        <f t="shared" si="28"/>
        <v>4.68</v>
      </c>
      <c r="AN40" s="8">
        <v>2360</v>
      </c>
      <c r="AO40" s="5">
        <f t="shared" si="29"/>
        <v>504.27350427350433</v>
      </c>
      <c r="AP40" s="48">
        <f t="shared" si="41"/>
        <v>2360</v>
      </c>
      <c r="AQ40" s="7">
        <v>270</v>
      </c>
      <c r="AR40" s="7">
        <v>180</v>
      </c>
      <c r="AS40" s="6">
        <f t="shared" si="30"/>
        <v>4.86</v>
      </c>
      <c r="AT40" s="8">
        <v>2420</v>
      </c>
      <c r="AU40" s="5">
        <f t="shared" si="31"/>
        <v>497.9423868312757</v>
      </c>
      <c r="AV40" s="48">
        <f t="shared" si="42"/>
        <v>2420</v>
      </c>
      <c r="AW40" s="7">
        <v>280</v>
      </c>
      <c r="AX40" s="7">
        <v>180</v>
      </c>
      <c r="AY40" s="6">
        <f t="shared" si="32"/>
        <v>5.04</v>
      </c>
      <c r="AZ40" s="8">
        <v>2480</v>
      </c>
      <c r="BA40" s="5">
        <f t="shared" si="33"/>
        <v>492.06349206349205</v>
      </c>
      <c r="BB40" s="48">
        <f t="shared" si="43"/>
        <v>2480</v>
      </c>
      <c r="BC40" s="7">
        <v>290</v>
      </c>
      <c r="BD40" s="7">
        <v>180</v>
      </c>
      <c r="BE40" s="6">
        <f t="shared" si="34"/>
        <v>5.22</v>
      </c>
      <c r="BF40" s="8">
        <v>2540</v>
      </c>
      <c r="BG40" s="5">
        <f t="shared" si="35"/>
        <v>486.59003831417624</v>
      </c>
      <c r="BH40" s="48">
        <f t="shared" si="44"/>
        <v>2540</v>
      </c>
    </row>
    <row r="41" spans="1:60" ht="12.75">
      <c r="A41" s="7">
        <v>200</v>
      </c>
      <c r="B41" s="7">
        <v>190</v>
      </c>
      <c r="C41" s="6">
        <f t="shared" si="15"/>
        <v>3.8</v>
      </c>
      <c r="D41" s="8">
        <v>2070</v>
      </c>
      <c r="E41" s="5">
        <f t="shared" si="16"/>
        <v>544.7368421052632</v>
      </c>
      <c r="F41" s="47">
        <f t="shared" si="36"/>
        <v>2070</v>
      </c>
      <c r="G41" s="7">
        <v>210</v>
      </c>
      <c r="H41" s="7">
        <v>190</v>
      </c>
      <c r="I41" s="6">
        <f t="shared" si="17"/>
        <v>3.99</v>
      </c>
      <c r="J41" s="8">
        <v>2130</v>
      </c>
      <c r="K41" s="5">
        <f t="shared" si="18"/>
        <v>533.8345864661654</v>
      </c>
      <c r="L41" s="47">
        <f t="shared" si="37"/>
        <v>2130</v>
      </c>
      <c r="M41" s="7">
        <v>220</v>
      </c>
      <c r="N41" s="7">
        <v>190</v>
      </c>
      <c r="O41" s="6">
        <f t="shared" si="19"/>
        <v>4.18</v>
      </c>
      <c r="P41" s="8">
        <v>2200</v>
      </c>
      <c r="Q41" s="5">
        <f t="shared" si="20"/>
        <v>526.3157894736843</v>
      </c>
      <c r="R41" s="47">
        <f t="shared" si="38"/>
        <v>2200</v>
      </c>
      <c r="S41" s="7">
        <v>230</v>
      </c>
      <c r="T41" s="7">
        <v>190</v>
      </c>
      <c r="U41" s="6">
        <f t="shared" si="21"/>
        <v>4.37</v>
      </c>
      <c r="V41" s="8">
        <v>2250</v>
      </c>
      <c r="W41" s="5">
        <f t="shared" si="22"/>
        <v>514.8741418764301</v>
      </c>
      <c r="X41" s="47">
        <f t="shared" si="39"/>
        <v>2250</v>
      </c>
      <c r="Y41" s="7">
        <v>240</v>
      </c>
      <c r="Z41" s="7">
        <v>190</v>
      </c>
      <c r="AA41" s="6">
        <f t="shared" si="23"/>
        <v>4.56</v>
      </c>
      <c r="AB41" s="8">
        <v>2320</v>
      </c>
      <c r="AC41" s="5">
        <f t="shared" si="24"/>
        <v>508.7719298245614</v>
      </c>
      <c r="AD41" s="47">
        <f t="shared" si="40"/>
        <v>2320</v>
      </c>
      <c r="AE41" s="7">
        <v>250</v>
      </c>
      <c r="AF41" s="7">
        <v>190</v>
      </c>
      <c r="AG41" s="6">
        <f t="shared" si="25"/>
        <v>4.75</v>
      </c>
      <c r="AH41" s="8">
        <v>2380</v>
      </c>
      <c r="AI41" s="5">
        <f t="shared" si="26"/>
        <v>501.05263157894734</v>
      </c>
      <c r="AJ41" s="48">
        <f t="shared" si="27"/>
        <v>2380</v>
      </c>
      <c r="AK41" s="7">
        <v>260</v>
      </c>
      <c r="AL41" s="7">
        <v>190</v>
      </c>
      <c r="AM41" s="6">
        <f t="shared" si="28"/>
        <v>4.94</v>
      </c>
      <c r="AN41" s="8">
        <v>2440</v>
      </c>
      <c r="AO41" s="5">
        <f t="shared" si="29"/>
        <v>493.92712550607285</v>
      </c>
      <c r="AP41" s="48">
        <f t="shared" si="41"/>
        <v>2440</v>
      </c>
      <c r="AQ41" s="7">
        <v>270</v>
      </c>
      <c r="AR41" s="7">
        <v>190</v>
      </c>
      <c r="AS41" s="6">
        <f t="shared" si="30"/>
        <v>5.13</v>
      </c>
      <c r="AT41" s="8">
        <v>2510</v>
      </c>
      <c r="AU41" s="5">
        <f t="shared" si="31"/>
        <v>489.2787524366472</v>
      </c>
      <c r="AV41" s="48">
        <f t="shared" si="42"/>
        <v>2510</v>
      </c>
      <c r="AW41" s="7">
        <v>280</v>
      </c>
      <c r="AX41" s="7">
        <v>190</v>
      </c>
      <c r="AY41" s="6">
        <f t="shared" si="32"/>
        <v>5.32</v>
      </c>
      <c r="AZ41" s="8">
        <v>2570</v>
      </c>
      <c r="BA41" s="5">
        <f t="shared" si="33"/>
        <v>483.0827067669173</v>
      </c>
      <c r="BB41" s="48">
        <f t="shared" si="43"/>
        <v>2570</v>
      </c>
      <c r="BC41" s="7">
        <v>290</v>
      </c>
      <c r="BD41" s="7">
        <v>190</v>
      </c>
      <c r="BE41" s="6">
        <f t="shared" si="34"/>
        <v>5.51</v>
      </c>
      <c r="BF41" s="8">
        <v>2630</v>
      </c>
      <c r="BG41" s="5">
        <f t="shared" si="35"/>
        <v>477.3139745916516</v>
      </c>
      <c r="BH41" s="48">
        <f t="shared" si="44"/>
        <v>2630</v>
      </c>
    </row>
    <row r="42" spans="1:60" ht="12.75">
      <c r="A42" s="7">
        <v>200</v>
      </c>
      <c r="B42" s="7">
        <v>200</v>
      </c>
      <c r="C42" s="6">
        <f t="shared" si="15"/>
        <v>4</v>
      </c>
      <c r="D42" s="8">
        <v>2140</v>
      </c>
      <c r="E42" s="5">
        <f t="shared" si="16"/>
        <v>535</v>
      </c>
      <c r="F42" s="47">
        <f t="shared" si="36"/>
        <v>2140</v>
      </c>
      <c r="G42" s="7">
        <v>210</v>
      </c>
      <c r="H42" s="7">
        <v>200</v>
      </c>
      <c r="I42" s="6">
        <f t="shared" si="17"/>
        <v>4.2</v>
      </c>
      <c r="J42" s="8">
        <v>2200</v>
      </c>
      <c r="K42" s="5">
        <f t="shared" si="18"/>
        <v>523.8095238095237</v>
      </c>
      <c r="L42" s="47">
        <f t="shared" si="37"/>
        <v>2200</v>
      </c>
      <c r="M42" s="7">
        <v>220</v>
      </c>
      <c r="N42" s="7">
        <v>200</v>
      </c>
      <c r="O42" s="6">
        <f t="shared" si="19"/>
        <v>4.4</v>
      </c>
      <c r="P42" s="8">
        <v>2270</v>
      </c>
      <c r="Q42" s="5">
        <f t="shared" si="20"/>
        <v>515.9090909090909</v>
      </c>
      <c r="R42" s="47">
        <f t="shared" si="38"/>
        <v>2270</v>
      </c>
      <c r="S42" s="7">
        <v>230</v>
      </c>
      <c r="T42" s="7">
        <v>200</v>
      </c>
      <c r="U42" s="6">
        <f t="shared" si="21"/>
        <v>4.6</v>
      </c>
      <c r="V42" s="8">
        <v>2330</v>
      </c>
      <c r="W42" s="5">
        <f t="shared" si="22"/>
        <v>506.5217391304348</v>
      </c>
      <c r="X42" s="47">
        <f t="shared" si="39"/>
        <v>2330</v>
      </c>
      <c r="Y42" s="7">
        <v>240</v>
      </c>
      <c r="Z42" s="7">
        <v>200</v>
      </c>
      <c r="AA42" s="6">
        <f t="shared" si="23"/>
        <v>4.8</v>
      </c>
      <c r="AB42" s="8">
        <v>2400</v>
      </c>
      <c r="AC42" s="5">
        <f t="shared" si="24"/>
        <v>500</v>
      </c>
      <c r="AD42" s="47">
        <f t="shared" si="40"/>
        <v>2400</v>
      </c>
      <c r="AE42" s="7">
        <v>250</v>
      </c>
      <c r="AF42" s="7">
        <v>200</v>
      </c>
      <c r="AG42" s="6">
        <f t="shared" si="25"/>
        <v>5</v>
      </c>
      <c r="AH42" s="8">
        <v>2460</v>
      </c>
      <c r="AI42" s="5">
        <f t="shared" si="26"/>
        <v>492</v>
      </c>
      <c r="AJ42" s="48">
        <f t="shared" si="27"/>
        <v>2460</v>
      </c>
      <c r="AK42" s="7">
        <v>260</v>
      </c>
      <c r="AL42" s="7">
        <v>200</v>
      </c>
      <c r="AM42" s="6">
        <f t="shared" si="28"/>
        <v>5.2</v>
      </c>
      <c r="AN42" s="8">
        <v>2530</v>
      </c>
      <c r="AO42" s="5">
        <f t="shared" si="29"/>
        <v>486.53846153846155</v>
      </c>
      <c r="AP42" s="48">
        <f t="shared" si="41"/>
        <v>2530</v>
      </c>
      <c r="AQ42" s="7">
        <v>270</v>
      </c>
      <c r="AR42" s="7">
        <v>200</v>
      </c>
      <c r="AS42" s="6">
        <f t="shared" si="30"/>
        <v>5.4</v>
      </c>
      <c r="AT42" s="8">
        <v>2600</v>
      </c>
      <c r="AU42" s="5">
        <f t="shared" si="31"/>
        <v>481.48148148148147</v>
      </c>
      <c r="AV42" s="48">
        <f t="shared" si="42"/>
        <v>2600</v>
      </c>
      <c r="AW42" s="7">
        <v>280</v>
      </c>
      <c r="AX42" s="7">
        <v>200</v>
      </c>
      <c r="AY42" s="6">
        <f t="shared" si="32"/>
        <v>5.6</v>
      </c>
      <c r="AZ42" s="8">
        <v>2660</v>
      </c>
      <c r="BA42" s="5">
        <f t="shared" si="33"/>
        <v>475.00000000000006</v>
      </c>
      <c r="BB42" s="48">
        <f t="shared" si="43"/>
        <v>2660</v>
      </c>
      <c r="BC42" s="7">
        <v>290</v>
      </c>
      <c r="BD42" s="7">
        <v>200</v>
      </c>
      <c r="BE42" s="6">
        <f t="shared" si="34"/>
        <v>5.8</v>
      </c>
      <c r="BF42" s="8">
        <v>2730</v>
      </c>
      <c r="BG42" s="5">
        <f t="shared" si="35"/>
        <v>470.6896551724138</v>
      </c>
      <c r="BH42" s="48">
        <f t="shared" si="44"/>
        <v>2730</v>
      </c>
    </row>
    <row r="43" spans="1:60" ht="12.75">
      <c r="A43" s="7">
        <v>200</v>
      </c>
      <c r="B43" s="7">
        <v>210</v>
      </c>
      <c r="C43" s="6">
        <f>A43*B43/10000</f>
        <v>4.2</v>
      </c>
      <c r="D43" s="8">
        <v>2203.33333333333</v>
      </c>
      <c r="E43" s="5">
        <f>D43/C43</f>
        <v>524.6031746031738</v>
      </c>
      <c r="F43" s="47">
        <f>ROUND($D$27+($D$42-$D$27)/($C$42-$C$27)*(C43-$C$27),-1)</f>
        <v>2210</v>
      </c>
      <c r="G43" s="7">
        <v>210</v>
      </c>
      <c r="H43" s="7">
        <v>210</v>
      </c>
      <c r="I43" s="6">
        <f>G43*H43/10000</f>
        <v>4.41</v>
      </c>
      <c r="J43" s="8">
        <v>2270</v>
      </c>
      <c r="K43" s="5">
        <f>J43/I43</f>
        <v>514.7392290249433</v>
      </c>
      <c r="L43" s="47">
        <f>ROUND($J$27+($J$42-$J$27)/($I$42-$I$27)*(I43-$I$27),-1)</f>
        <v>2270</v>
      </c>
      <c r="M43" s="7">
        <v>220</v>
      </c>
      <c r="N43" s="7">
        <v>210</v>
      </c>
      <c r="O43" s="6">
        <f>M43*N43/10000</f>
        <v>4.62</v>
      </c>
      <c r="P43" s="8">
        <v>2340</v>
      </c>
      <c r="Q43" s="5">
        <f>P43/O43</f>
        <v>506.49350649350646</v>
      </c>
      <c r="R43" s="47">
        <f>ROUND($P$27+($P$42-$P$27)/($O$42-$O$27)*(O43-$O$27),-1)</f>
        <v>2340</v>
      </c>
      <c r="S43" s="7">
        <v>230</v>
      </c>
      <c r="T43" s="7">
        <v>210</v>
      </c>
      <c r="U43" s="6">
        <f>S43*T43/10000</f>
        <v>4.83</v>
      </c>
      <c r="V43" s="8">
        <v>2403.33333333333</v>
      </c>
      <c r="W43" s="5">
        <f>V43/U43</f>
        <v>497.5845410628012</v>
      </c>
      <c r="X43" s="47">
        <f>ROUND($V$27+($V$42-$V$27)/($U$42-$U$27)*(U43-$U$27),-1)</f>
        <v>2410</v>
      </c>
      <c r="Y43" s="7">
        <v>240</v>
      </c>
      <c r="Z43" s="7">
        <v>210</v>
      </c>
      <c r="AA43" s="6">
        <f>Y43*Z43/10000</f>
        <v>5.04</v>
      </c>
      <c r="AB43" s="8">
        <v>2480</v>
      </c>
      <c r="AC43" s="5">
        <f>AB43/AA43</f>
        <v>492.06349206349205</v>
      </c>
      <c r="AD43" s="47">
        <f>ROUND($AB$27+($AB$42-$AB$27)/($AA$42-$AA$27)*(AA43-$AA$27),-1)</f>
        <v>2480</v>
      </c>
      <c r="AE43" s="7">
        <v>250</v>
      </c>
      <c r="AF43" s="7">
        <v>210</v>
      </c>
      <c r="AG43" s="6">
        <f>AE43*AF43/10000</f>
        <v>5.25</v>
      </c>
      <c r="AH43" s="8">
        <v>2540</v>
      </c>
      <c r="AI43" s="5">
        <f>AH43/AG43</f>
        <v>483.8095238095238</v>
      </c>
      <c r="AJ43" s="48">
        <f t="shared" si="27"/>
        <v>2540</v>
      </c>
      <c r="AK43" s="7">
        <v>260</v>
      </c>
      <c r="AL43" s="7">
        <v>210</v>
      </c>
      <c r="AM43" s="6">
        <f>AK43*AL43/10000</f>
        <v>5.46</v>
      </c>
      <c r="AN43" s="8">
        <v>2613.33333333333</v>
      </c>
      <c r="AO43" s="5">
        <f>AN43/AM43</f>
        <v>478.632478632478</v>
      </c>
      <c r="AP43" s="48">
        <f>ROUND($AN$27+($AN$42-$AN$27)/($AM$42-$AM$27)*(AM43-$AM$27),-1)</f>
        <v>2620</v>
      </c>
      <c r="AQ43" s="7">
        <v>270</v>
      </c>
      <c r="AR43" s="7">
        <v>210</v>
      </c>
      <c r="AS43" s="6">
        <f>AQ43*AR43/10000</f>
        <v>5.67</v>
      </c>
      <c r="AT43" s="8">
        <v>2690</v>
      </c>
      <c r="AU43" s="5">
        <f>AT43/AS43</f>
        <v>474.4268077601411</v>
      </c>
      <c r="AV43" s="48">
        <f>ROUND($AT$27+($AT$42-$AT$27)/($AS$42-$AS$27)*(AS43-$AS$27),-1)</f>
        <v>2690</v>
      </c>
      <c r="AW43" s="7">
        <v>280</v>
      </c>
      <c r="AX43" s="7">
        <v>210</v>
      </c>
      <c r="AY43" s="6">
        <f>AW43*AX43/10000</f>
        <v>5.88</v>
      </c>
      <c r="AZ43" s="8">
        <v>2750</v>
      </c>
      <c r="BA43" s="5">
        <f>AZ43/AY43</f>
        <v>467.687074829932</v>
      </c>
      <c r="BB43" s="48">
        <f>ROUND($AZ$27+($AZ$42-$AZ$27)/($AY$42-$AY$27)*(AY43-$AY$27),-1)</f>
        <v>2750</v>
      </c>
      <c r="BC43" s="7">
        <v>290</v>
      </c>
      <c r="BD43" s="7">
        <v>210</v>
      </c>
      <c r="BE43" s="6">
        <f>BC43*BD43/10000</f>
        <v>6.09</v>
      </c>
      <c r="BF43" s="8">
        <v>2823.33333333333</v>
      </c>
      <c r="BG43" s="5">
        <f>BF43/BE43</f>
        <v>463.6015325670492</v>
      </c>
      <c r="BH43" s="48">
        <f>ROUND($BF$27+($BF$42-$BF$27)/($BE$42-$BE$27)*(BE43-$BE$27),-1)</f>
        <v>2830</v>
      </c>
    </row>
    <row r="44" spans="1:60" ht="12.75">
      <c r="A44" s="7">
        <v>200</v>
      </c>
      <c r="B44" s="7">
        <v>220</v>
      </c>
      <c r="C44" s="6">
        <f>A44*B44/10000</f>
        <v>4.4</v>
      </c>
      <c r="D44" s="8">
        <v>2268.33333333333</v>
      </c>
      <c r="E44" s="5">
        <f>D44/C44</f>
        <v>515.5303030303022</v>
      </c>
      <c r="F44" s="47">
        <f>ROUND($D$27+($D$42-$D$27)/($C$42-$C$27)*(C44-$C$27),-1)</f>
        <v>2270</v>
      </c>
      <c r="G44" s="7">
        <v>210</v>
      </c>
      <c r="H44" s="7">
        <v>220</v>
      </c>
      <c r="I44" s="6">
        <f>G44*H44/10000</f>
        <v>4.62</v>
      </c>
      <c r="J44" s="8">
        <v>2340</v>
      </c>
      <c r="K44" s="5">
        <f>J44/I44</f>
        <v>506.49350649350646</v>
      </c>
      <c r="L44" s="47">
        <f>ROUND($J$27+($J$42-$J$27)/($I$42-$I$27)*(I44-$I$27),-1)</f>
        <v>2340</v>
      </c>
      <c r="M44" s="7">
        <v>220</v>
      </c>
      <c r="N44" s="7">
        <v>220</v>
      </c>
      <c r="O44" s="6">
        <f>M44*N44/10000</f>
        <v>4.84</v>
      </c>
      <c r="P44" s="8">
        <v>2410</v>
      </c>
      <c r="Q44" s="5">
        <f>P44/O44</f>
        <v>497.93388429752065</v>
      </c>
      <c r="R44" s="47">
        <f>ROUND($P$27+($P$42-$P$27)/($O$42-$O$27)*(O44-$O$27),-1)</f>
        <v>2410</v>
      </c>
      <c r="S44" s="7">
        <v>230</v>
      </c>
      <c r="T44" s="7">
        <v>220</v>
      </c>
      <c r="U44" s="6">
        <f>S44*T44/10000</f>
        <v>5.06</v>
      </c>
      <c r="V44" s="8">
        <v>2478.33333333333</v>
      </c>
      <c r="W44" s="5">
        <f>V44/U44</f>
        <v>489.7891963109348</v>
      </c>
      <c r="X44" s="47">
        <f>ROUND($V$27+($V$42-$V$27)/($U$42-$U$27)*(U44-$U$27),-1)</f>
        <v>2480</v>
      </c>
      <c r="Y44" s="7">
        <v>240</v>
      </c>
      <c r="Z44" s="7">
        <v>220</v>
      </c>
      <c r="AA44" s="6">
        <f>Y44*Z44/10000</f>
        <v>5.28</v>
      </c>
      <c r="AB44" s="8">
        <v>2560</v>
      </c>
      <c r="AC44" s="5">
        <f>AB44/AA44</f>
        <v>484.8484848484848</v>
      </c>
      <c r="AD44" s="47">
        <f>ROUND($AB$27+($AB$42-$AB$27)/($AA$42-$AA$27)*(AA44-$AA$27),-1)</f>
        <v>2560</v>
      </c>
      <c r="AE44" s="7">
        <v>250</v>
      </c>
      <c r="AF44" s="7">
        <v>220</v>
      </c>
      <c r="AG44" s="6">
        <f>AE44*AF44/10000</f>
        <v>5.5</v>
      </c>
      <c r="AH44" s="8">
        <v>2620</v>
      </c>
      <c r="AI44" s="5">
        <f>AH44/AG44</f>
        <v>476.3636363636364</v>
      </c>
      <c r="AJ44" s="48">
        <f t="shared" si="27"/>
        <v>2620</v>
      </c>
      <c r="AK44" s="7">
        <v>260</v>
      </c>
      <c r="AL44" s="7">
        <v>220</v>
      </c>
      <c r="AM44" s="6">
        <f>AK44*AL44/10000</f>
        <v>5.72</v>
      </c>
      <c r="AN44" s="8">
        <v>2698.33333333333</v>
      </c>
      <c r="AO44" s="5">
        <f>AN44/AM44</f>
        <v>471.73659673659614</v>
      </c>
      <c r="AP44" s="48">
        <f>ROUND($AN$27+($AN$42-$AN$27)/($AM$42-$AM$27)*(AM44-$AM$27),-1)</f>
        <v>2700</v>
      </c>
      <c r="AQ44" s="7">
        <v>270</v>
      </c>
      <c r="AR44" s="7">
        <v>220</v>
      </c>
      <c r="AS44" s="6">
        <f>AQ44*AR44/10000</f>
        <v>5.94</v>
      </c>
      <c r="AT44" s="8">
        <v>2780</v>
      </c>
      <c r="AU44" s="5">
        <f>AT44/AS44</f>
        <v>468.01346801346796</v>
      </c>
      <c r="AV44" s="48">
        <f>ROUND($AT$27+($AT$42-$AT$27)/($AS$42-$AS$27)*(AS44-$AS$27),-1)</f>
        <v>2780</v>
      </c>
      <c r="AW44" s="7">
        <v>280</v>
      </c>
      <c r="AX44" s="7">
        <v>220</v>
      </c>
      <c r="AY44" s="6">
        <f>AW44*AX44/10000</f>
        <v>6.16</v>
      </c>
      <c r="AZ44" s="8">
        <v>2840</v>
      </c>
      <c r="BA44" s="5">
        <f>AZ44/AY44</f>
        <v>461.038961038961</v>
      </c>
      <c r="BB44" s="48">
        <f>ROUND($AZ$27+($AZ$42-$AZ$27)/($AY$42-$AY$27)*(AY44-$AY$27),-1)</f>
        <v>2840</v>
      </c>
      <c r="BC44" s="7">
        <v>290</v>
      </c>
      <c r="BD44" s="7">
        <v>220</v>
      </c>
      <c r="BE44" s="6">
        <f>BC44*BD44/10000</f>
        <v>6.38</v>
      </c>
      <c r="BF44" s="8">
        <v>2918.33333333333</v>
      </c>
      <c r="BG44" s="5">
        <f>BF44/BE44</f>
        <v>457.4190177638448</v>
      </c>
      <c r="BH44" s="48">
        <f>ROUND($BF$27+($BF$42-$BF$27)/($BE$42-$BE$27)*(BE44-$BE$27),-1)</f>
        <v>2920</v>
      </c>
    </row>
    <row r="45" spans="1:60" ht="12.75">
      <c r="A45" s="7">
        <v>200</v>
      </c>
      <c r="B45" s="7">
        <v>230</v>
      </c>
      <c r="C45" s="6">
        <f>A45*B45/10000</f>
        <v>4.6</v>
      </c>
      <c r="D45" s="8">
        <v>2333.33333333333</v>
      </c>
      <c r="E45" s="5">
        <f>D45/C45</f>
        <v>507.2463768115935</v>
      </c>
      <c r="F45" s="47">
        <f>ROUND($D$27+($D$42-$D$27)/($C$42-$C$27)*(C45-$C$27),-1)</f>
        <v>2340</v>
      </c>
      <c r="G45" s="7">
        <v>210</v>
      </c>
      <c r="H45" s="7">
        <v>230</v>
      </c>
      <c r="I45" s="6">
        <f>G45*H45/10000</f>
        <v>4.83</v>
      </c>
      <c r="J45" s="8">
        <v>2410</v>
      </c>
      <c r="K45" s="5">
        <f>J45/I45</f>
        <v>498.9648033126294</v>
      </c>
      <c r="L45" s="47">
        <f>ROUND($J$27+($J$42-$J$27)/($I$42-$I$27)*(I45-$I$27),-1)</f>
        <v>2410</v>
      </c>
      <c r="M45" s="7">
        <v>220</v>
      </c>
      <c r="N45" s="7">
        <v>230</v>
      </c>
      <c r="O45" s="6">
        <f>M45*N45/10000</f>
        <v>5.06</v>
      </c>
      <c r="P45" s="8">
        <v>2480</v>
      </c>
      <c r="Q45" s="5">
        <f>P45/O45</f>
        <v>490.11857707509887</v>
      </c>
      <c r="R45" s="47">
        <f>ROUND($P$27+($P$42-$P$27)/($O$42-$O$27)*(O45-$O$27),-1)</f>
        <v>2490</v>
      </c>
      <c r="S45" s="7">
        <v>230</v>
      </c>
      <c r="T45" s="7">
        <v>230</v>
      </c>
      <c r="U45" s="6">
        <f>S45*T45/10000</f>
        <v>5.29</v>
      </c>
      <c r="V45" s="8">
        <v>2553.33333333333</v>
      </c>
      <c r="W45" s="5">
        <f>V45/U45</f>
        <v>482.671707624448</v>
      </c>
      <c r="X45" s="47">
        <f>ROUND($V$27+($V$42-$V$27)/($U$42-$U$27)*(U45-$U$27),-1)</f>
        <v>2560</v>
      </c>
      <c r="Y45" s="7">
        <v>240</v>
      </c>
      <c r="Z45" s="7">
        <v>230</v>
      </c>
      <c r="AA45" s="6">
        <f>Y45*Z45/10000</f>
        <v>5.52</v>
      </c>
      <c r="AB45" s="8">
        <v>2640</v>
      </c>
      <c r="AC45" s="5">
        <f>AB45/AA45</f>
        <v>478.26086956521743</v>
      </c>
      <c r="AD45" s="47">
        <f>ROUND($AB$27+($AB$42-$AB$27)/($AA$42-$AA$27)*(AA45-$AA$27),-1)</f>
        <v>2640</v>
      </c>
      <c r="AE45" s="7">
        <v>250</v>
      </c>
      <c r="AF45" s="7">
        <v>230</v>
      </c>
      <c r="AG45" s="6">
        <f>AE45*AF45/10000</f>
        <v>5.75</v>
      </c>
      <c r="AH45" s="8">
        <v>2700</v>
      </c>
      <c r="AI45" s="5">
        <f>AH45/AG45</f>
        <v>469.5652173913044</v>
      </c>
      <c r="AJ45" s="48">
        <f t="shared" si="27"/>
        <v>2710</v>
      </c>
      <c r="AK45" s="7">
        <v>260</v>
      </c>
      <c r="AL45" s="7">
        <v>230</v>
      </c>
      <c r="AM45" s="6">
        <f>AK45*AL45/10000</f>
        <v>5.98</v>
      </c>
      <c r="AN45" s="8">
        <v>2783.33333333333</v>
      </c>
      <c r="AO45" s="5">
        <f>AN45/AM45</f>
        <v>465.44035674470393</v>
      </c>
      <c r="AP45" s="48">
        <f>ROUND($AN$27+($AN$42-$AN$27)/($AM$42-$AM$27)*(AM45-$AM$27),-1)</f>
        <v>2790</v>
      </c>
      <c r="AQ45" s="7">
        <v>270</v>
      </c>
      <c r="AR45" s="7">
        <v>230</v>
      </c>
      <c r="AS45" s="6">
        <f>AQ45*AR45/10000</f>
        <v>6.21</v>
      </c>
      <c r="AT45" s="8">
        <v>2870</v>
      </c>
      <c r="AU45" s="5">
        <f>AT45/AS45</f>
        <v>462.1578099838969</v>
      </c>
      <c r="AV45" s="48">
        <f>ROUND($AT$27+($AT$42-$AT$27)/($AS$42-$AS$27)*(AS45-$AS$27),-1)</f>
        <v>2870</v>
      </c>
      <c r="AW45" s="7">
        <v>280</v>
      </c>
      <c r="AX45" s="7">
        <v>230</v>
      </c>
      <c r="AY45" s="6">
        <f>AW45*AX45/10000</f>
        <v>6.44</v>
      </c>
      <c r="AZ45" s="8">
        <v>2930</v>
      </c>
      <c r="BA45" s="5">
        <f>AZ45/AY45</f>
        <v>454.96894409937886</v>
      </c>
      <c r="BB45" s="48">
        <f>ROUND($AZ$27+($AZ$42-$AZ$27)/($AY$42-$AY$27)*(AY45-$AY$27),-1)</f>
        <v>2940</v>
      </c>
      <c r="BC45" s="7">
        <v>290</v>
      </c>
      <c r="BD45" s="7">
        <v>230</v>
      </c>
      <c r="BE45" s="6">
        <f>BC45*BD45/10000</f>
        <v>6.67</v>
      </c>
      <c r="BF45" s="8">
        <v>3013.33333333333</v>
      </c>
      <c r="BG45" s="5">
        <f>BF45/BE45</f>
        <v>451.7741129435277</v>
      </c>
      <c r="BH45" s="48">
        <f>ROUND($BF$27+($BF$42-$BF$27)/($BE$42-$BE$27)*(BE45-$BE$27),-1)</f>
        <v>3020</v>
      </c>
    </row>
    <row r="46" spans="4:5" ht="12.75">
      <c r="D46"/>
      <c r="E46"/>
    </row>
    <row r="47" spans="4:5" ht="12.75">
      <c r="D47"/>
      <c r="E47"/>
    </row>
    <row r="48" spans="1:47" ht="12.75">
      <c r="A48" s="7" t="s">
        <v>1</v>
      </c>
      <c r="B48" s="7" t="s">
        <v>0</v>
      </c>
      <c r="C48" s="4" t="s">
        <v>8</v>
      </c>
      <c r="D48" s="8" t="s">
        <v>11</v>
      </c>
      <c r="E48" s="5" t="s">
        <v>9</v>
      </c>
      <c r="G48" s="7" t="s">
        <v>1</v>
      </c>
      <c r="H48" s="7" t="s">
        <v>0</v>
      </c>
      <c r="I48" s="4" t="s">
        <v>8</v>
      </c>
      <c r="J48" s="8" t="s">
        <v>11</v>
      </c>
      <c r="K48" s="5" t="s">
        <v>9</v>
      </c>
      <c r="M48" s="7" t="s">
        <v>1</v>
      </c>
      <c r="N48" s="7" t="s">
        <v>0</v>
      </c>
      <c r="O48" s="4" t="s">
        <v>8</v>
      </c>
      <c r="P48" s="8" t="s">
        <v>11</v>
      </c>
      <c r="Q48" s="5" t="s">
        <v>9</v>
      </c>
      <c r="S48" s="7" t="s">
        <v>1</v>
      </c>
      <c r="T48" s="7" t="s">
        <v>0</v>
      </c>
      <c r="U48" s="4" t="s">
        <v>8</v>
      </c>
      <c r="V48" s="8" t="s">
        <v>11</v>
      </c>
      <c r="W48" s="5" t="s">
        <v>9</v>
      </c>
      <c r="Y48" s="7" t="s">
        <v>1</v>
      </c>
      <c r="Z48" s="7" t="s">
        <v>0</v>
      </c>
      <c r="AA48" s="4" t="s">
        <v>8</v>
      </c>
      <c r="AB48" s="8" t="s">
        <v>11</v>
      </c>
      <c r="AC48" s="5" t="s">
        <v>9</v>
      </c>
      <c r="AE48" s="7" t="s">
        <v>1</v>
      </c>
      <c r="AF48" s="7" t="s">
        <v>0</v>
      </c>
      <c r="AG48" s="4" t="s">
        <v>8</v>
      </c>
      <c r="AH48" s="8" t="s">
        <v>11</v>
      </c>
      <c r="AI48" s="5" t="s">
        <v>9</v>
      </c>
      <c r="AK48" s="7" t="s">
        <v>1</v>
      </c>
      <c r="AL48" s="7" t="s">
        <v>0</v>
      </c>
      <c r="AM48" s="4" t="s">
        <v>8</v>
      </c>
      <c r="AN48" s="8" t="s">
        <v>11</v>
      </c>
      <c r="AO48" s="5" t="s">
        <v>9</v>
      </c>
      <c r="AQ48" s="7" t="s">
        <v>1</v>
      </c>
      <c r="AR48" s="7" t="s">
        <v>0</v>
      </c>
      <c r="AS48" s="4" t="s">
        <v>8</v>
      </c>
      <c r="AT48" s="8" t="s">
        <v>11</v>
      </c>
      <c r="AU48" s="5" t="s">
        <v>9</v>
      </c>
    </row>
    <row r="49" spans="1:48" ht="12.75">
      <c r="A49" s="7">
        <v>300</v>
      </c>
      <c r="B49" s="7">
        <v>50</v>
      </c>
      <c r="C49" s="6">
        <f aca="true" t="shared" si="45" ref="C49:C64">A49*B49/10000</f>
        <v>1.5</v>
      </c>
      <c r="D49" s="8">
        <v>1320</v>
      </c>
      <c r="E49" s="5">
        <f aca="true" t="shared" si="46" ref="E49:E64">D49/C49</f>
        <v>880</v>
      </c>
      <c r="F49" s="47">
        <f>ROUND($D$49+($D$64-$D$49)/($C$64-$C$49)*(C49-$C$49),-1)</f>
        <v>1320</v>
      </c>
      <c r="G49" s="7">
        <v>310</v>
      </c>
      <c r="H49" s="7">
        <v>50</v>
      </c>
      <c r="I49" s="6">
        <f aca="true" t="shared" si="47" ref="I49:I64">G49*H49/10000</f>
        <v>1.55</v>
      </c>
      <c r="J49" s="8">
        <v>1330</v>
      </c>
      <c r="K49" s="5">
        <f aca="true" t="shared" si="48" ref="K49:K64">J49/I49</f>
        <v>858.0645161290322</v>
      </c>
      <c r="L49" s="47">
        <f>ROUND($J$49+($J$64-$J$49)/($I$64-$I$49)*(I49-$I$49),-1)</f>
        <v>1330</v>
      </c>
      <c r="M49" s="7">
        <v>320</v>
      </c>
      <c r="N49" s="7">
        <v>50</v>
      </c>
      <c r="O49" s="6">
        <f aca="true" t="shared" si="49" ref="O49:O64">M49*N49/10000</f>
        <v>1.6</v>
      </c>
      <c r="P49" s="8">
        <v>1350</v>
      </c>
      <c r="Q49" s="5">
        <f aca="true" t="shared" si="50" ref="Q49:Q64">P49/O49</f>
        <v>843.75</v>
      </c>
      <c r="R49" s="47">
        <f>ROUND($P$49+($P$64-$P$49)/($O$64-$O$49)*(O49-$O$49),-1)</f>
        <v>1350</v>
      </c>
      <c r="S49" s="7">
        <v>330</v>
      </c>
      <c r="T49" s="7">
        <v>50</v>
      </c>
      <c r="U49" s="6">
        <f aca="true" t="shared" si="51" ref="U49:U64">S49*T49/10000</f>
        <v>1.65</v>
      </c>
      <c r="V49" s="8">
        <v>1370</v>
      </c>
      <c r="W49" s="5">
        <f aca="true" t="shared" si="52" ref="W49:W64">V49/U49</f>
        <v>830.3030303030304</v>
      </c>
      <c r="X49" s="47">
        <f>ROUND($V$49+($V$64-$V$49)/($U$64-$U$49)*(U49-$U$49),-1)</f>
        <v>1370</v>
      </c>
      <c r="Y49" s="7">
        <v>340</v>
      </c>
      <c r="Z49" s="7">
        <v>50</v>
      </c>
      <c r="AA49" s="6">
        <f aca="true" t="shared" si="53" ref="AA49:AA64">Y49*Z49/10000</f>
        <v>1.7</v>
      </c>
      <c r="AB49" s="8">
        <v>1380</v>
      </c>
      <c r="AC49" s="5">
        <f aca="true" t="shared" si="54" ref="AC49:AC64">AB49/AA49</f>
        <v>811.7647058823529</v>
      </c>
      <c r="AD49" s="47">
        <f>ROUND($AB$49+($AB$64-$AB$49)/($AA$64-$AA$49)*(AA49-$AA$49),-1)</f>
        <v>1380</v>
      </c>
      <c r="AE49" s="7">
        <v>350</v>
      </c>
      <c r="AF49" s="7">
        <v>50</v>
      </c>
      <c r="AG49" s="6">
        <f aca="true" t="shared" si="55" ref="AG49:AG64">AE49*AF49/10000</f>
        <v>1.75</v>
      </c>
      <c r="AH49" s="8">
        <v>1400</v>
      </c>
      <c r="AI49" s="5">
        <f aca="true" t="shared" si="56" ref="AI49:AI64">AH49/AG49</f>
        <v>800</v>
      </c>
      <c r="AJ49" s="47">
        <f>ROUND($AH$49+($AH$64-$AH$49)/($AG$64-$AG$49)*(AG49-$AG$49),-1)</f>
        <v>1400</v>
      </c>
      <c r="AK49" s="7">
        <v>360</v>
      </c>
      <c r="AL49" s="7">
        <v>50</v>
      </c>
      <c r="AM49" s="6">
        <f aca="true" t="shared" si="57" ref="AM49:AM64">AK49*AL49/10000</f>
        <v>1.8</v>
      </c>
      <c r="AN49" s="8">
        <v>1420</v>
      </c>
      <c r="AO49" s="5">
        <f aca="true" t="shared" si="58" ref="AO49:AO64">AN49/AM49</f>
        <v>788.8888888888889</v>
      </c>
      <c r="AP49" s="47">
        <f>ROUND($AN$49+($AN$64-$AN$49)/($AM$64-$AM$49)*(AM49-$AM$49),-1)</f>
        <v>1420</v>
      </c>
      <c r="AQ49" s="7">
        <v>370</v>
      </c>
      <c r="AR49" s="7">
        <v>50</v>
      </c>
      <c r="AS49" s="6">
        <f aca="true" t="shared" si="59" ref="AS49:AS64">AQ49*AR49/10000</f>
        <v>1.85</v>
      </c>
      <c r="AT49" s="8">
        <v>1430</v>
      </c>
      <c r="AU49" s="5">
        <f aca="true" t="shared" si="60" ref="AU49:AU64">AT49/AS49</f>
        <v>772.9729729729729</v>
      </c>
      <c r="AV49" s="47">
        <f>ROUND($AT$49+($AT$64-$AT$49)/($AS$64-$AS$49)*(AS49-$AS$49),-1)</f>
        <v>1430</v>
      </c>
    </row>
    <row r="50" spans="1:48" ht="12.75">
      <c r="A50" s="7">
        <v>300</v>
      </c>
      <c r="B50" s="7">
        <v>60</v>
      </c>
      <c r="C50" s="6">
        <f t="shared" si="45"/>
        <v>1.8</v>
      </c>
      <c r="D50" s="8">
        <v>1420</v>
      </c>
      <c r="E50" s="5">
        <f t="shared" si="46"/>
        <v>788.8888888888889</v>
      </c>
      <c r="F50" s="47">
        <f aca="true" t="shared" si="61" ref="F50:F64">ROUND($D$49+($D$64-$D$49)/($C$64-$C$49)*(C50-$C$49),-1)</f>
        <v>1420</v>
      </c>
      <c r="G50" s="7">
        <v>310</v>
      </c>
      <c r="H50" s="7">
        <v>60</v>
      </c>
      <c r="I50" s="6">
        <f t="shared" si="47"/>
        <v>1.86</v>
      </c>
      <c r="J50" s="8">
        <v>1430</v>
      </c>
      <c r="K50" s="5">
        <f t="shared" si="48"/>
        <v>768.8172043010752</v>
      </c>
      <c r="L50" s="47">
        <f aca="true" t="shared" si="62" ref="L50:L64">ROUND($J$49+($J$64-$J$49)/($I$64-$I$49)*(I50-$I$49),-1)</f>
        <v>1430</v>
      </c>
      <c r="M50" s="7">
        <v>320</v>
      </c>
      <c r="N50" s="7">
        <v>60</v>
      </c>
      <c r="O50" s="6">
        <f t="shared" si="49"/>
        <v>1.92</v>
      </c>
      <c r="P50" s="8">
        <v>1450</v>
      </c>
      <c r="Q50" s="5">
        <f t="shared" si="50"/>
        <v>755.2083333333334</v>
      </c>
      <c r="R50" s="47">
        <f aca="true" t="shared" si="63" ref="R50:R64">ROUND($P$49+($P$64-$P$49)/($O$64-$O$49)*(O50-$O$49),-1)</f>
        <v>1450</v>
      </c>
      <c r="S50" s="7">
        <v>330</v>
      </c>
      <c r="T50" s="7">
        <v>60</v>
      </c>
      <c r="U50" s="6">
        <f t="shared" si="51"/>
        <v>1.98</v>
      </c>
      <c r="V50" s="8">
        <v>1480</v>
      </c>
      <c r="W50" s="5">
        <f t="shared" si="52"/>
        <v>747.4747474747475</v>
      </c>
      <c r="X50" s="47">
        <f aca="true" t="shared" si="64" ref="X50:X64">ROUND($V$49+($V$64-$V$49)/($U$64-$U$49)*(U50-$U$49),-1)</f>
        <v>1480</v>
      </c>
      <c r="Y50" s="7">
        <v>340</v>
      </c>
      <c r="Z50" s="7">
        <v>60</v>
      </c>
      <c r="AA50" s="6">
        <f t="shared" si="53"/>
        <v>2.04</v>
      </c>
      <c r="AB50" s="8">
        <v>1490</v>
      </c>
      <c r="AC50" s="5">
        <f t="shared" si="54"/>
        <v>730.3921568627451</v>
      </c>
      <c r="AD50" s="47">
        <f aca="true" t="shared" si="65" ref="AD50:AD64">ROUND($AB$49+($AB$64-$AB$49)/($AA$64-$AA$49)*(AA50-$AA$49),-1)</f>
        <v>1490</v>
      </c>
      <c r="AE50" s="7">
        <v>350</v>
      </c>
      <c r="AF50" s="7">
        <v>60</v>
      </c>
      <c r="AG50" s="6">
        <f t="shared" si="55"/>
        <v>2.1</v>
      </c>
      <c r="AH50" s="8">
        <v>1510</v>
      </c>
      <c r="AI50" s="5">
        <f t="shared" si="56"/>
        <v>719.047619047619</v>
      </c>
      <c r="AJ50" s="47">
        <f aca="true" t="shared" si="66" ref="AJ50:AJ64">ROUND($AH$49+($AH$64-$AH$49)/($AG$64-$AG$49)*(AG50-$AG$49),-1)</f>
        <v>1510</v>
      </c>
      <c r="AK50" s="7">
        <v>360</v>
      </c>
      <c r="AL50" s="7">
        <v>60</v>
      </c>
      <c r="AM50" s="6">
        <f t="shared" si="57"/>
        <v>2.16</v>
      </c>
      <c r="AN50" s="8">
        <v>1540</v>
      </c>
      <c r="AO50" s="5">
        <f t="shared" si="58"/>
        <v>712.9629629629629</v>
      </c>
      <c r="AP50" s="47">
        <f aca="true" t="shared" si="67" ref="AP50:AP64">ROUND($AN$49+($AN$64-$AN$49)/($AM$64-$AM$49)*(AM50-$AM$49),-1)</f>
        <v>1540</v>
      </c>
      <c r="AQ50" s="7">
        <v>370</v>
      </c>
      <c r="AR50" s="7">
        <v>60</v>
      </c>
      <c r="AS50" s="6">
        <f t="shared" si="59"/>
        <v>2.22</v>
      </c>
      <c r="AT50" s="8">
        <v>1550</v>
      </c>
      <c r="AU50" s="5">
        <f t="shared" si="60"/>
        <v>698.1981981981982</v>
      </c>
      <c r="AV50" s="47">
        <f aca="true" t="shared" si="68" ref="AV50:AV64">ROUND($AT$49+($AT$64-$AT$49)/($AS$64-$AS$49)*(AS50-$AS$49),-1)</f>
        <v>1550</v>
      </c>
    </row>
    <row r="51" spans="1:48" ht="12.75">
      <c r="A51" s="7">
        <v>300</v>
      </c>
      <c r="B51" s="7">
        <v>70</v>
      </c>
      <c r="C51" s="6">
        <f t="shared" si="45"/>
        <v>2.1</v>
      </c>
      <c r="D51" s="8">
        <v>1520</v>
      </c>
      <c r="E51" s="5">
        <f t="shared" si="46"/>
        <v>723.8095238095237</v>
      </c>
      <c r="F51" s="47">
        <f t="shared" si="61"/>
        <v>1520</v>
      </c>
      <c r="G51" s="7">
        <v>310</v>
      </c>
      <c r="H51" s="7">
        <v>70</v>
      </c>
      <c r="I51" s="6">
        <f t="shared" si="47"/>
        <v>2.17</v>
      </c>
      <c r="J51" s="8">
        <v>1530</v>
      </c>
      <c r="K51" s="5">
        <f t="shared" si="48"/>
        <v>705.0691244239631</v>
      </c>
      <c r="L51" s="47">
        <f t="shared" si="62"/>
        <v>1530</v>
      </c>
      <c r="M51" s="7">
        <v>320</v>
      </c>
      <c r="N51" s="7">
        <v>70</v>
      </c>
      <c r="O51" s="6">
        <f t="shared" si="49"/>
        <v>2.24</v>
      </c>
      <c r="P51" s="8">
        <v>1560</v>
      </c>
      <c r="Q51" s="5">
        <f t="shared" si="50"/>
        <v>696.4285714285713</v>
      </c>
      <c r="R51" s="47">
        <f t="shared" si="63"/>
        <v>1560</v>
      </c>
      <c r="S51" s="7">
        <v>330</v>
      </c>
      <c r="T51" s="7">
        <v>70</v>
      </c>
      <c r="U51" s="6">
        <f t="shared" si="51"/>
        <v>2.31</v>
      </c>
      <c r="V51" s="8">
        <v>1590</v>
      </c>
      <c r="W51" s="5">
        <f t="shared" si="52"/>
        <v>688.3116883116883</v>
      </c>
      <c r="X51" s="47">
        <f t="shared" si="64"/>
        <v>1590</v>
      </c>
      <c r="Y51" s="7">
        <v>340</v>
      </c>
      <c r="Z51" s="7">
        <v>70</v>
      </c>
      <c r="AA51" s="6">
        <f t="shared" si="53"/>
        <v>2.38</v>
      </c>
      <c r="AB51" s="8">
        <v>1600</v>
      </c>
      <c r="AC51" s="5">
        <f t="shared" si="54"/>
        <v>672.2689075630252</v>
      </c>
      <c r="AD51" s="47">
        <f t="shared" si="65"/>
        <v>1600</v>
      </c>
      <c r="AE51" s="7">
        <v>350</v>
      </c>
      <c r="AF51" s="7">
        <v>70</v>
      </c>
      <c r="AG51" s="6">
        <f t="shared" si="55"/>
        <v>2.45</v>
      </c>
      <c r="AH51" s="8">
        <v>1630</v>
      </c>
      <c r="AI51" s="5">
        <f t="shared" si="56"/>
        <v>665.3061224489795</v>
      </c>
      <c r="AJ51" s="47">
        <f t="shared" si="66"/>
        <v>1630</v>
      </c>
      <c r="AK51" s="7">
        <v>360</v>
      </c>
      <c r="AL51" s="7">
        <v>70</v>
      </c>
      <c r="AM51" s="6">
        <f t="shared" si="57"/>
        <v>2.52</v>
      </c>
      <c r="AN51" s="8">
        <v>1660</v>
      </c>
      <c r="AO51" s="5">
        <f t="shared" si="58"/>
        <v>658.7301587301587</v>
      </c>
      <c r="AP51" s="47">
        <f t="shared" si="67"/>
        <v>1660</v>
      </c>
      <c r="AQ51" s="7">
        <v>370</v>
      </c>
      <c r="AR51" s="7">
        <v>70</v>
      </c>
      <c r="AS51" s="6">
        <f t="shared" si="59"/>
        <v>2.59</v>
      </c>
      <c r="AT51" s="8">
        <v>1670</v>
      </c>
      <c r="AU51" s="5">
        <f t="shared" si="60"/>
        <v>644.7876447876448</v>
      </c>
      <c r="AV51" s="47">
        <f t="shared" si="68"/>
        <v>1670</v>
      </c>
    </row>
    <row r="52" spans="1:48" ht="12.75">
      <c r="A52" s="7">
        <v>300</v>
      </c>
      <c r="B52" s="7">
        <v>80</v>
      </c>
      <c r="C52" s="6">
        <f t="shared" si="45"/>
        <v>2.4</v>
      </c>
      <c r="D52" s="8">
        <v>1610</v>
      </c>
      <c r="E52" s="5">
        <f t="shared" si="46"/>
        <v>670.8333333333334</v>
      </c>
      <c r="F52" s="47">
        <f t="shared" si="61"/>
        <v>1610</v>
      </c>
      <c r="G52" s="7">
        <v>310</v>
      </c>
      <c r="H52" s="7">
        <v>80</v>
      </c>
      <c r="I52" s="6">
        <f t="shared" si="47"/>
        <v>2.48</v>
      </c>
      <c r="J52" s="8">
        <v>1640</v>
      </c>
      <c r="K52" s="5">
        <f t="shared" si="48"/>
        <v>661.2903225806451</v>
      </c>
      <c r="L52" s="47">
        <f t="shared" si="62"/>
        <v>1640</v>
      </c>
      <c r="M52" s="7">
        <v>320</v>
      </c>
      <c r="N52" s="7">
        <v>80</v>
      </c>
      <c r="O52" s="6">
        <f t="shared" si="49"/>
        <v>2.56</v>
      </c>
      <c r="P52" s="8">
        <v>1660</v>
      </c>
      <c r="Q52" s="5">
        <f t="shared" si="50"/>
        <v>648.4375</v>
      </c>
      <c r="R52" s="47">
        <f t="shared" si="63"/>
        <v>1660</v>
      </c>
      <c r="S52" s="7">
        <v>330</v>
      </c>
      <c r="T52" s="7">
        <v>80</v>
      </c>
      <c r="U52" s="6">
        <f t="shared" si="51"/>
        <v>2.64</v>
      </c>
      <c r="V52" s="8">
        <v>1690</v>
      </c>
      <c r="W52" s="5">
        <f t="shared" si="52"/>
        <v>640.1515151515151</v>
      </c>
      <c r="X52" s="47">
        <f t="shared" si="64"/>
        <v>1690</v>
      </c>
      <c r="Y52" s="7">
        <v>340</v>
      </c>
      <c r="Z52" s="7">
        <v>80</v>
      </c>
      <c r="AA52" s="6">
        <f t="shared" si="53"/>
        <v>2.72</v>
      </c>
      <c r="AB52" s="8">
        <v>1720</v>
      </c>
      <c r="AC52" s="5">
        <f t="shared" si="54"/>
        <v>632.3529411764705</v>
      </c>
      <c r="AD52" s="47">
        <f t="shared" si="65"/>
        <v>1720</v>
      </c>
      <c r="AE52" s="7">
        <v>350</v>
      </c>
      <c r="AF52" s="7">
        <v>80</v>
      </c>
      <c r="AG52" s="6">
        <f t="shared" si="55"/>
        <v>2.8</v>
      </c>
      <c r="AH52" s="8">
        <v>1740</v>
      </c>
      <c r="AI52" s="5">
        <f t="shared" si="56"/>
        <v>621.4285714285714</v>
      </c>
      <c r="AJ52" s="47">
        <f t="shared" si="66"/>
        <v>1740</v>
      </c>
      <c r="AK52" s="7">
        <v>360</v>
      </c>
      <c r="AL52" s="7">
        <v>80</v>
      </c>
      <c r="AM52" s="6">
        <f t="shared" si="57"/>
        <v>2.88</v>
      </c>
      <c r="AN52" s="8">
        <v>1770</v>
      </c>
      <c r="AO52" s="5">
        <f t="shared" si="58"/>
        <v>614.5833333333334</v>
      </c>
      <c r="AP52" s="47">
        <f t="shared" si="67"/>
        <v>1770</v>
      </c>
      <c r="AQ52" s="7">
        <v>370</v>
      </c>
      <c r="AR52" s="7">
        <v>80</v>
      </c>
      <c r="AS52" s="6">
        <f t="shared" si="59"/>
        <v>2.96</v>
      </c>
      <c r="AT52" s="8">
        <v>1790</v>
      </c>
      <c r="AU52" s="5">
        <f t="shared" si="60"/>
        <v>604.7297297297297</v>
      </c>
      <c r="AV52" s="47">
        <f t="shared" si="68"/>
        <v>1790</v>
      </c>
    </row>
    <row r="53" spans="1:48" ht="12.75">
      <c r="A53" s="7">
        <v>300</v>
      </c>
      <c r="B53" s="7">
        <v>90</v>
      </c>
      <c r="C53" s="6">
        <f t="shared" si="45"/>
        <v>2.7</v>
      </c>
      <c r="D53" s="8">
        <v>1710</v>
      </c>
      <c r="E53" s="5">
        <f t="shared" si="46"/>
        <v>633.3333333333333</v>
      </c>
      <c r="F53" s="47">
        <f t="shared" si="61"/>
        <v>1710</v>
      </c>
      <c r="G53" s="7">
        <v>310</v>
      </c>
      <c r="H53" s="7">
        <v>90</v>
      </c>
      <c r="I53" s="6">
        <f t="shared" si="47"/>
        <v>2.79</v>
      </c>
      <c r="J53" s="8">
        <v>1740</v>
      </c>
      <c r="K53" s="5">
        <f t="shared" si="48"/>
        <v>623.6559139784946</v>
      </c>
      <c r="L53" s="47">
        <f t="shared" si="62"/>
        <v>1740</v>
      </c>
      <c r="M53" s="7">
        <v>320</v>
      </c>
      <c r="N53" s="7">
        <v>90</v>
      </c>
      <c r="O53" s="6">
        <f t="shared" si="49"/>
        <v>2.88</v>
      </c>
      <c r="P53" s="8">
        <v>1770</v>
      </c>
      <c r="Q53" s="5">
        <f t="shared" si="50"/>
        <v>614.5833333333334</v>
      </c>
      <c r="R53" s="47">
        <f t="shared" si="63"/>
        <v>1770</v>
      </c>
      <c r="S53" s="7">
        <v>330</v>
      </c>
      <c r="T53" s="7">
        <v>90</v>
      </c>
      <c r="U53" s="6">
        <f t="shared" si="51"/>
        <v>2.97</v>
      </c>
      <c r="V53" s="8">
        <v>1800</v>
      </c>
      <c r="W53" s="5">
        <f t="shared" si="52"/>
        <v>606.060606060606</v>
      </c>
      <c r="X53" s="47">
        <f t="shared" si="64"/>
        <v>1800</v>
      </c>
      <c r="Y53" s="7">
        <v>340</v>
      </c>
      <c r="Z53" s="7">
        <v>90</v>
      </c>
      <c r="AA53" s="6">
        <f t="shared" si="53"/>
        <v>3.06</v>
      </c>
      <c r="AB53" s="8">
        <v>1830</v>
      </c>
      <c r="AC53" s="5">
        <f t="shared" si="54"/>
        <v>598.0392156862745</v>
      </c>
      <c r="AD53" s="47">
        <f t="shared" si="65"/>
        <v>1830</v>
      </c>
      <c r="AE53" s="7">
        <v>350</v>
      </c>
      <c r="AF53" s="7">
        <v>90</v>
      </c>
      <c r="AG53" s="6">
        <f t="shared" si="55"/>
        <v>3.15</v>
      </c>
      <c r="AH53" s="8">
        <v>1860</v>
      </c>
      <c r="AI53" s="5">
        <f t="shared" si="56"/>
        <v>590.4761904761905</v>
      </c>
      <c r="AJ53" s="47">
        <f t="shared" si="66"/>
        <v>1860</v>
      </c>
      <c r="AK53" s="7">
        <v>360</v>
      </c>
      <c r="AL53" s="7">
        <v>90</v>
      </c>
      <c r="AM53" s="6">
        <f t="shared" si="57"/>
        <v>3.24</v>
      </c>
      <c r="AN53" s="8">
        <v>1890</v>
      </c>
      <c r="AO53" s="5">
        <f t="shared" si="58"/>
        <v>583.3333333333333</v>
      </c>
      <c r="AP53" s="47">
        <f t="shared" si="67"/>
        <v>1890</v>
      </c>
      <c r="AQ53" s="7">
        <v>370</v>
      </c>
      <c r="AR53" s="7">
        <v>90</v>
      </c>
      <c r="AS53" s="6">
        <f t="shared" si="59"/>
        <v>3.33</v>
      </c>
      <c r="AT53" s="8">
        <v>1920</v>
      </c>
      <c r="AU53" s="5">
        <f t="shared" si="60"/>
        <v>576.5765765765766</v>
      </c>
      <c r="AV53" s="47">
        <f t="shared" si="68"/>
        <v>1920</v>
      </c>
    </row>
    <row r="54" spans="1:48" ht="12.75">
      <c r="A54" s="7">
        <v>300</v>
      </c>
      <c r="B54" s="7">
        <v>100</v>
      </c>
      <c r="C54" s="6">
        <f t="shared" si="45"/>
        <v>3</v>
      </c>
      <c r="D54" s="8">
        <v>1810</v>
      </c>
      <c r="E54" s="5">
        <f t="shared" si="46"/>
        <v>603.3333333333334</v>
      </c>
      <c r="F54" s="47">
        <f t="shared" si="61"/>
        <v>1810</v>
      </c>
      <c r="G54" s="7">
        <v>310</v>
      </c>
      <c r="H54" s="7">
        <v>100</v>
      </c>
      <c r="I54" s="6">
        <f t="shared" si="47"/>
        <v>3.1</v>
      </c>
      <c r="J54" s="8">
        <v>1840</v>
      </c>
      <c r="K54" s="5">
        <f t="shared" si="48"/>
        <v>593.5483870967741</v>
      </c>
      <c r="L54" s="47">
        <f t="shared" si="62"/>
        <v>1840</v>
      </c>
      <c r="M54" s="7">
        <v>320</v>
      </c>
      <c r="N54" s="7">
        <v>100</v>
      </c>
      <c r="O54" s="6">
        <f t="shared" si="49"/>
        <v>3.2</v>
      </c>
      <c r="P54" s="8">
        <v>1870</v>
      </c>
      <c r="Q54" s="5">
        <f t="shared" si="50"/>
        <v>584.375</v>
      </c>
      <c r="R54" s="47">
        <f t="shared" si="63"/>
        <v>1870</v>
      </c>
      <c r="S54" s="7">
        <v>330</v>
      </c>
      <c r="T54" s="7">
        <v>100</v>
      </c>
      <c r="U54" s="6">
        <f t="shared" si="51"/>
        <v>3.3</v>
      </c>
      <c r="V54" s="8">
        <v>1910</v>
      </c>
      <c r="W54" s="5">
        <f t="shared" si="52"/>
        <v>578.7878787878789</v>
      </c>
      <c r="X54" s="47">
        <f t="shared" si="64"/>
        <v>1910</v>
      </c>
      <c r="Y54" s="7">
        <v>340</v>
      </c>
      <c r="Z54" s="7">
        <v>100</v>
      </c>
      <c r="AA54" s="6">
        <f t="shared" si="53"/>
        <v>3.4</v>
      </c>
      <c r="AB54" s="8">
        <v>1940</v>
      </c>
      <c r="AC54" s="5">
        <f t="shared" si="54"/>
        <v>570.5882352941177</v>
      </c>
      <c r="AD54" s="47">
        <f t="shared" si="65"/>
        <v>1940</v>
      </c>
      <c r="AE54" s="7">
        <v>350</v>
      </c>
      <c r="AF54" s="7">
        <v>100</v>
      </c>
      <c r="AG54" s="6">
        <f t="shared" si="55"/>
        <v>3.5</v>
      </c>
      <c r="AH54" s="8">
        <v>1970</v>
      </c>
      <c r="AI54" s="5">
        <f t="shared" si="56"/>
        <v>562.8571428571429</v>
      </c>
      <c r="AJ54" s="47">
        <f t="shared" si="66"/>
        <v>1970</v>
      </c>
      <c r="AK54" s="7">
        <v>360</v>
      </c>
      <c r="AL54" s="7">
        <v>100</v>
      </c>
      <c r="AM54" s="6">
        <f t="shared" si="57"/>
        <v>3.6</v>
      </c>
      <c r="AN54" s="8">
        <v>2010</v>
      </c>
      <c r="AO54" s="5">
        <f t="shared" si="58"/>
        <v>558.3333333333334</v>
      </c>
      <c r="AP54" s="47">
        <f t="shared" si="67"/>
        <v>2010</v>
      </c>
      <c r="AQ54" s="7">
        <v>370</v>
      </c>
      <c r="AR54" s="7">
        <v>100</v>
      </c>
      <c r="AS54" s="6">
        <f t="shared" si="59"/>
        <v>3.7</v>
      </c>
      <c r="AT54" s="8">
        <v>2040</v>
      </c>
      <c r="AU54" s="5">
        <f t="shared" si="60"/>
        <v>551.3513513513514</v>
      </c>
      <c r="AV54" s="47">
        <f t="shared" si="68"/>
        <v>2040</v>
      </c>
    </row>
    <row r="55" spans="1:48" ht="12.75">
      <c r="A55" s="7">
        <v>300</v>
      </c>
      <c r="B55" s="7">
        <v>110</v>
      </c>
      <c r="C55" s="6">
        <f t="shared" si="45"/>
        <v>3.3</v>
      </c>
      <c r="D55" s="8">
        <v>1910</v>
      </c>
      <c r="E55" s="5">
        <f t="shared" si="46"/>
        <v>578.7878787878789</v>
      </c>
      <c r="F55" s="47">
        <f t="shared" si="61"/>
        <v>1910</v>
      </c>
      <c r="G55" s="7">
        <v>310</v>
      </c>
      <c r="H55" s="7">
        <v>110</v>
      </c>
      <c r="I55" s="6">
        <f t="shared" si="47"/>
        <v>3.41</v>
      </c>
      <c r="J55" s="8">
        <v>1940</v>
      </c>
      <c r="K55" s="5">
        <f t="shared" si="48"/>
        <v>568.9149560117302</v>
      </c>
      <c r="L55" s="47">
        <f t="shared" si="62"/>
        <v>1940</v>
      </c>
      <c r="M55" s="7">
        <v>320</v>
      </c>
      <c r="N55" s="7">
        <v>110</v>
      </c>
      <c r="O55" s="6">
        <f t="shared" si="49"/>
        <v>3.52</v>
      </c>
      <c r="P55" s="8">
        <v>1980</v>
      </c>
      <c r="Q55" s="5">
        <f t="shared" si="50"/>
        <v>562.5</v>
      </c>
      <c r="R55" s="47">
        <f t="shared" si="63"/>
        <v>1980</v>
      </c>
      <c r="S55" s="7">
        <v>330</v>
      </c>
      <c r="T55" s="7">
        <v>110</v>
      </c>
      <c r="U55" s="6">
        <f t="shared" si="51"/>
        <v>3.63</v>
      </c>
      <c r="V55" s="8">
        <v>2020</v>
      </c>
      <c r="W55" s="5">
        <f t="shared" si="52"/>
        <v>556.4738292011019</v>
      </c>
      <c r="X55" s="47">
        <f t="shared" si="64"/>
        <v>2020</v>
      </c>
      <c r="Y55" s="7">
        <v>340</v>
      </c>
      <c r="Z55" s="7">
        <v>110</v>
      </c>
      <c r="AA55" s="6">
        <f t="shared" si="53"/>
        <v>3.74</v>
      </c>
      <c r="AB55" s="8">
        <v>2050</v>
      </c>
      <c r="AC55" s="5">
        <f t="shared" si="54"/>
        <v>548.1283422459893</v>
      </c>
      <c r="AD55" s="47">
        <f t="shared" si="65"/>
        <v>2050</v>
      </c>
      <c r="AE55" s="7">
        <v>350</v>
      </c>
      <c r="AF55" s="7">
        <v>110</v>
      </c>
      <c r="AG55" s="6">
        <f t="shared" si="55"/>
        <v>3.85</v>
      </c>
      <c r="AH55" s="8">
        <v>2090</v>
      </c>
      <c r="AI55" s="5">
        <f t="shared" si="56"/>
        <v>542.8571428571429</v>
      </c>
      <c r="AJ55" s="47">
        <f t="shared" si="66"/>
        <v>2090</v>
      </c>
      <c r="AK55" s="7">
        <v>360</v>
      </c>
      <c r="AL55" s="7">
        <v>110</v>
      </c>
      <c r="AM55" s="6">
        <f t="shared" si="57"/>
        <v>3.96</v>
      </c>
      <c r="AN55" s="8">
        <v>2130</v>
      </c>
      <c r="AO55" s="5">
        <f t="shared" si="58"/>
        <v>537.8787878787879</v>
      </c>
      <c r="AP55" s="47">
        <f t="shared" si="67"/>
        <v>2130</v>
      </c>
      <c r="AQ55" s="7">
        <v>370</v>
      </c>
      <c r="AR55" s="7">
        <v>110</v>
      </c>
      <c r="AS55" s="6">
        <f t="shared" si="59"/>
        <v>4.07</v>
      </c>
      <c r="AT55" s="8">
        <v>2160</v>
      </c>
      <c r="AU55" s="5">
        <f t="shared" si="60"/>
        <v>530.7125307125307</v>
      </c>
      <c r="AV55" s="47">
        <f t="shared" si="68"/>
        <v>2160</v>
      </c>
    </row>
    <row r="56" spans="1:48" ht="12.75">
      <c r="A56" s="7">
        <v>300</v>
      </c>
      <c r="B56" s="7">
        <v>120</v>
      </c>
      <c r="C56" s="6">
        <f t="shared" si="45"/>
        <v>3.6</v>
      </c>
      <c r="D56" s="8">
        <v>2010</v>
      </c>
      <c r="E56" s="5">
        <f t="shared" si="46"/>
        <v>558.3333333333334</v>
      </c>
      <c r="F56" s="47">
        <f t="shared" si="61"/>
        <v>2010</v>
      </c>
      <c r="G56" s="7">
        <v>310</v>
      </c>
      <c r="H56" s="7">
        <v>120</v>
      </c>
      <c r="I56" s="6">
        <f t="shared" si="47"/>
        <v>3.72</v>
      </c>
      <c r="J56" s="8">
        <v>2040</v>
      </c>
      <c r="K56" s="5">
        <f t="shared" si="48"/>
        <v>548.3870967741935</v>
      </c>
      <c r="L56" s="47">
        <f t="shared" si="62"/>
        <v>2040</v>
      </c>
      <c r="M56" s="7">
        <v>320</v>
      </c>
      <c r="N56" s="7">
        <v>120</v>
      </c>
      <c r="O56" s="6">
        <f t="shared" si="49"/>
        <v>3.84</v>
      </c>
      <c r="P56" s="8">
        <v>2080</v>
      </c>
      <c r="Q56" s="5">
        <f t="shared" si="50"/>
        <v>541.6666666666667</v>
      </c>
      <c r="R56" s="47">
        <f t="shared" si="63"/>
        <v>2080</v>
      </c>
      <c r="S56" s="7">
        <v>330</v>
      </c>
      <c r="T56" s="7">
        <v>120</v>
      </c>
      <c r="U56" s="6">
        <f t="shared" si="51"/>
        <v>3.96</v>
      </c>
      <c r="V56" s="8">
        <v>2130</v>
      </c>
      <c r="W56" s="5">
        <f t="shared" si="52"/>
        <v>537.8787878787879</v>
      </c>
      <c r="X56" s="47">
        <f t="shared" si="64"/>
        <v>2130</v>
      </c>
      <c r="Y56" s="7">
        <v>340</v>
      </c>
      <c r="Z56" s="7">
        <v>120</v>
      </c>
      <c r="AA56" s="6">
        <f t="shared" si="53"/>
        <v>4.08</v>
      </c>
      <c r="AB56" s="8">
        <v>2160</v>
      </c>
      <c r="AC56" s="5">
        <f t="shared" si="54"/>
        <v>529.4117647058823</v>
      </c>
      <c r="AD56" s="47">
        <f t="shared" si="65"/>
        <v>2160</v>
      </c>
      <c r="AE56" s="7">
        <v>350</v>
      </c>
      <c r="AF56" s="7">
        <v>120</v>
      </c>
      <c r="AG56" s="6">
        <f t="shared" si="55"/>
        <v>4.2</v>
      </c>
      <c r="AH56" s="8">
        <v>2200</v>
      </c>
      <c r="AI56" s="5">
        <f t="shared" si="56"/>
        <v>523.8095238095237</v>
      </c>
      <c r="AJ56" s="47">
        <f t="shared" si="66"/>
        <v>2200</v>
      </c>
      <c r="AK56" s="7">
        <v>360</v>
      </c>
      <c r="AL56" s="7">
        <v>120</v>
      </c>
      <c r="AM56" s="6">
        <f t="shared" si="57"/>
        <v>4.32</v>
      </c>
      <c r="AN56" s="8">
        <v>2250</v>
      </c>
      <c r="AO56" s="5">
        <f t="shared" si="58"/>
        <v>520.8333333333333</v>
      </c>
      <c r="AP56" s="47">
        <f t="shared" si="67"/>
        <v>2250</v>
      </c>
      <c r="AQ56" s="7">
        <v>370</v>
      </c>
      <c r="AR56" s="7">
        <v>120</v>
      </c>
      <c r="AS56" s="6">
        <f t="shared" si="59"/>
        <v>4.44</v>
      </c>
      <c r="AT56" s="8">
        <v>2280</v>
      </c>
      <c r="AU56" s="5">
        <f t="shared" si="60"/>
        <v>513.5135135135134</v>
      </c>
      <c r="AV56" s="47">
        <f t="shared" si="68"/>
        <v>2280</v>
      </c>
    </row>
    <row r="57" spans="1:48" ht="12.75">
      <c r="A57" s="7">
        <v>300</v>
      </c>
      <c r="B57" s="7">
        <v>130</v>
      </c>
      <c r="C57" s="6">
        <f t="shared" si="45"/>
        <v>3.9</v>
      </c>
      <c r="D57" s="8">
        <v>2100</v>
      </c>
      <c r="E57" s="5">
        <f t="shared" si="46"/>
        <v>538.4615384615385</v>
      </c>
      <c r="F57" s="47">
        <f t="shared" si="61"/>
        <v>2100</v>
      </c>
      <c r="G57" s="7">
        <v>310</v>
      </c>
      <c r="H57" s="7">
        <v>130</v>
      </c>
      <c r="I57" s="6">
        <f t="shared" si="47"/>
        <v>4.03</v>
      </c>
      <c r="J57" s="8">
        <v>2150</v>
      </c>
      <c r="K57" s="5">
        <f t="shared" si="48"/>
        <v>533.4987593052109</v>
      </c>
      <c r="L57" s="47">
        <f t="shared" si="62"/>
        <v>2150</v>
      </c>
      <c r="M57" s="7">
        <v>320</v>
      </c>
      <c r="N57" s="7">
        <v>130</v>
      </c>
      <c r="O57" s="6">
        <f t="shared" si="49"/>
        <v>4.16</v>
      </c>
      <c r="P57" s="8">
        <v>2190</v>
      </c>
      <c r="Q57" s="5">
        <f t="shared" si="50"/>
        <v>526.4423076923076</v>
      </c>
      <c r="R57" s="47">
        <f t="shared" si="63"/>
        <v>2190</v>
      </c>
      <c r="S57" s="7">
        <v>330</v>
      </c>
      <c r="T57" s="7">
        <v>130</v>
      </c>
      <c r="U57" s="6">
        <f t="shared" si="51"/>
        <v>4.29</v>
      </c>
      <c r="V57" s="8">
        <v>2230</v>
      </c>
      <c r="W57" s="5">
        <f t="shared" si="52"/>
        <v>519.8135198135199</v>
      </c>
      <c r="X57" s="47">
        <f t="shared" si="64"/>
        <v>2230</v>
      </c>
      <c r="Y57" s="7">
        <v>340</v>
      </c>
      <c r="Z57" s="7">
        <v>130</v>
      </c>
      <c r="AA57" s="6">
        <f t="shared" si="53"/>
        <v>4.42</v>
      </c>
      <c r="AB57" s="8">
        <v>2280</v>
      </c>
      <c r="AC57" s="5">
        <f t="shared" si="54"/>
        <v>515.8371040723982</v>
      </c>
      <c r="AD57" s="47">
        <f t="shared" si="65"/>
        <v>2280</v>
      </c>
      <c r="AE57" s="7">
        <v>350</v>
      </c>
      <c r="AF57" s="7">
        <v>130</v>
      </c>
      <c r="AG57" s="6">
        <f t="shared" si="55"/>
        <v>4.55</v>
      </c>
      <c r="AH57" s="8">
        <v>2320</v>
      </c>
      <c r="AI57" s="5">
        <f t="shared" si="56"/>
        <v>509.8901098901099</v>
      </c>
      <c r="AJ57" s="47">
        <f t="shared" si="66"/>
        <v>2320</v>
      </c>
      <c r="AK57" s="7">
        <v>360</v>
      </c>
      <c r="AL57" s="7">
        <v>130</v>
      </c>
      <c r="AM57" s="6">
        <f t="shared" si="57"/>
        <v>4.68</v>
      </c>
      <c r="AN57" s="8">
        <v>2360</v>
      </c>
      <c r="AO57" s="5">
        <f t="shared" si="58"/>
        <v>504.27350427350433</v>
      </c>
      <c r="AP57" s="47">
        <f t="shared" si="67"/>
        <v>2360</v>
      </c>
      <c r="AQ57" s="7">
        <v>370</v>
      </c>
      <c r="AR57" s="7">
        <v>130</v>
      </c>
      <c r="AS57" s="6">
        <f t="shared" si="59"/>
        <v>4.81</v>
      </c>
      <c r="AT57" s="8">
        <v>2400</v>
      </c>
      <c r="AU57" s="5">
        <f t="shared" si="60"/>
        <v>498.960498960499</v>
      </c>
      <c r="AV57" s="47">
        <f t="shared" si="68"/>
        <v>2400</v>
      </c>
    </row>
    <row r="58" spans="1:48" ht="12.75">
      <c r="A58" s="7">
        <v>300</v>
      </c>
      <c r="B58" s="7">
        <v>140</v>
      </c>
      <c r="C58" s="6">
        <f t="shared" si="45"/>
        <v>4.2</v>
      </c>
      <c r="D58" s="8">
        <v>2200</v>
      </c>
      <c r="E58" s="5">
        <f t="shared" si="46"/>
        <v>523.8095238095237</v>
      </c>
      <c r="F58" s="47">
        <f t="shared" si="61"/>
        <v>2200</v>
      </c>
      <c r="G58" s="7">
        <v>310</v>
      </c>
      <c r="H58" s="7">
        <v>140</v>
      </c>
      <c r="I58" s="6">
        <f t="shared" si="47"/>
        <v>4.34</v>
      </c>
      <c r="J58" s="8">
        <v>2250</v>
      </c>
      <c r="K58" s="5">
        <f t="shared" si="48"/>
        <v>518.4331797235023</v>
      </c>
      <c r="L58" s="47">
        <f t="shared" si="62"/>
        <v>2250</v>
      </c>
      <c r="M58" s="7">
        <v>320</v>
      </c>
      <c r="N58" s="7">
        <v>140</v>
      </c>
      <c r="O58" s="6">
        <f t="shared" si="49"/>
        <v>4.48</v>
      </c>
      <c r="P58" s="8">
        <v>2290</v>
      </c>
      <c r="Q58" s="5">
        <f t="shared" si="50"/>
        <v>511.1607142857142</v>
      </c>
      <c r="R58" s="47">
        <f t="shared" si="63"/>
        <v>2290</v>
      </c>
      <c r="S58" s="7">
        <v>330</v>
      </c>
      <c r="T58" s="7">
        <v>140</v>
      </c>
      <c r="U58" s="6">
        <f t="shared" si="51"/>
        <v>4.62</v>
      </c>
      <c r="V58" s="8">
        <v>2340</v>
      </c>
      <c r="W58" s="5">
        <f t="shared" si="52"/>
        <v>506.49350649350646</v>
      </c>
      <c r="X58" s="47">
        <f t="shared" si="64"/>
        <v>2340</v>
      </c>
      <c r="Y58" s="7">
        <v>340</v>
      </c>
      <c r="Z58" s="7">
        <v>140</v>
      </c>
      <c r="AA58" s="6">
        <f t="shared" si="53"/>
        <v>4.76</v>
      </c>
      <c r="AB58" s="8">
        <v>2390</v>
      </c>
      <c r="AC58" s="5">
        <f t="shared" si="54"/>
        <v>502.10084033613447</v>
      </c>
      <c r="AD58" s="47">
        <f t="shared" si="65"/>
        <v>2390</v>
      </c>
      <c r="AE58" s="7">
        <v>350</v>
      </c>
      <c r="AF58" s="7">
        <v>140</v>
      </c>
      <c r="AG58" s="6">
        <f t="shared" si="55"/>
        <v>4.9</v>
      </c>
      <c r="AH58" s="8">
        <v>2430</v>
      </c>
      <c r="AI58" s="5">
        <f t="shared" si="56"/>
        <v>495.91836734693874</v>
      </c>
      <c r="AJ58" s="47">
        <f t="shared" si="66"/>
        <v>2430</v>
      </c>
      <c r="AK58" s="7">
        <v>360</v>
      </c>
      <c r="AL58" s="7">
        <v>140</v>
      </c>
      <c r="AM58" s="6">
        <f t="shared" si="57"/>
        <v>5.04</v>
      </c>
      <c r="AN58" s="8">
        <v>2480</v>
      </c>
      <c r="AO58" s="5">
        <f t="shared" si="58"/>
        <v>492.06349206349205</v>
      </c>
      <c r="AP58" s="47">
        <f t="shared" si="67"/>
        <v>2480</v>
      </c>
      <c r="AQ58" s="7">
        <v>370</v>
      </c>
      <c r="AR58" s="7">
        <v>140</v>
      </c>
      <c r="AS58" s="6">
        <f t="shared" si="59"/>
        <v>5.18</v>
      </c>
      <c r="AT58" s="8">
        <v>2520</v>
      </c>
      <c r="AU58" s="5">
        <f t="shared" si="60"/>
        <v>486.4864864864865</v>
      </c>
      <c r="AV58" s="47">
        <f t="shared" si="68"/>
        <v>2520</v>
      </c>
    </row>
    <row r="59" spans="1:48" ht="12.75">
      <c r="A59" s="7">
        <v>300</v>
      </c>
      <c r="B59" s="7">
        <v>150</v>
      </c>
      <c r="C59" s="6">
        <f t="shared" si="45"/>
        <v>4.5</v>
      </c>
      <c r="D59" s="8">
        <v>2300</v>
      </c>
      <c r="E59" s="5">
        <f t="shared" si="46"/>
        <v>511.1111111111111</v>
      </c>
      <c r="F59" s="47">
        <f t="shared" si="61"/>
        <v>2300</v>
      </c>
      <c r="G59" s="7">
        <v>310</v>
      </c>
      <c r="H59" s="7">
        <v>150</v>
      </c>
      <c r="I59" s="6">
        <f t="shared" si="47"/>
        <v>4.65</v>
      </c>
      <c r="J59" s="8">
        <v>2350</v>
      </c>
      <c r="K59" s="5">
        <f t="shared" si="48"/>
        <v>505.37634408602145</v>
      </c>
      <c r="L59" s="47">
        <f t="shared" si="62"/>
        <v>2350</v>
      </c>
      <c r="M59" s="7">
        <v>320</v>
      </c>
      <c r="N59" s="7">
        <v>150</v>
      </c>
      <c r="O59" s="6">
        <f t="shared" si="49"/>
        <v>4.8</v>
      </c>
      <c r="P59" s="8">
        <v>2400</v>
      </c>
      <c r="Q59" s="5">
        <f t="shared" si="50"/>
        <v>500</v>
      </c>
      <c r="R59" s="47">
        <f t="shared" si="63"/>
        <v>2400</v>
      </c>
      <c r="S59" s="7">
        <v>330</v>
      </c>
      <c r="T59" s="7">
        <v>150</v>
      </c>
      <c r="U59" s="6">
        <f t="shared" si="51"/>
        <v>4.95</v>
      </c>
      <c r="V59" s="8">
        <v>2450</v>
      </c>
      <c r="W59" s="5">
        <f t="shared" si="52"/>
        <v>494.9494949494949</v>
      </c>
      <c r="X59" s="47">
        <f t="shared" si="64"/>
        <v>2450</v>
      </c>
      <c r="Y59" s="7">
        <v>340</v>
      </c>
      <c r="Z59" s="7">
        <v>150</v>
      </c>
      <c r="AA59" s="6">
        <f t="shared" si="53"/>
        <v>5.1</v>
      </c>
      <c r="AB59" s="8">
        <v>2500</v>
      </c>
      <c r="AC59" s="5">
        <f t="shared" si="54"/>
        <v>490.1960784313726</v>
      </c>
      <c r="AD59" s="47">
        <f t="shared" si="65"/>
        <v>2500</v>
      </c>
      <c r="AE59" s="7">
        <v>350</v>
      </c>
      <c r="AF59" s="7">
        <v>150</v>
      </c>
      <c r="AG59" s="6">
        <f t="shared" si="55"/>
        <v>5.25</v>
      </c>
      <c r="AH59" s="8">
        <v>2550</v>
      </c>
      <c r="AI59" s="5">
        <f t="shared" si="56"/>
        <v>485.7142857142857</v>
      </c>
      <c r="AJ59" s="47">
        <f t="shared" si="66"/>
        <v>2550</v>
      </c>
      <c r="AK59" s="7">
        <v>360</v>
      </c>
      <c r="AL59" s="7">
        <v>150</v>
      </c>
      <c r="AM59" s="6">
        <f t="shared" si="57"/>
        <v>5.4</v>
      </c>
      <c r="AN59" s="8">
        <v>2600</v>
      </c>
      <c r="AO59" s="5">
        <f t="shared" si="58"/>
        <v>481.48148148148147</v>
      </c>
      <c r="AP59" s="47">
        <f t="shared" si="67"/>
        <v>2600</v>
      </c>
      <c r="AQ59" s="7">
        <v>370</v>
      </c>
      <c r="AR59" s="7">
        <v>150</v>
      </c>
      <c r="AS59" s="6">
        <f t="shared" si="59"/>
        <v>5.55</v>
      </c>
      <c r="AT59" s="8">
        <v>2640</v>
      </c>
      <c r="AU59" s="5">
        <f t="shared" si="60"/>
        <v>475.6756756756757</v>
      </c>
      <c r="AV59" s="47">
        <f t="shared" si="68"/>
        <v>2640</v>
      </c>
    </row>
    <row r="60" spans="1:48" ht="12.75">
      <c r="A60" s="7">
        <v>300</v>
      </c>
      <c r="B60" s="7">
        <v>160</v>
      </c>
      <c r="C60" s="6">
        <f t="shared" si="45"/>
        <v>4.8</v>
      </c>
      <c r="D60" s="8">
        <v>2400</v>
      </c>
      <c r="E60" s="5">
        <f t="shared" si="46"/>
        <v>500</v>
      </c>
      <c r="F60" s="47">
        <f t="shared" si="61"/>
        <v>2400</v>
      </c>
      <c r="G60" s="7">
        <v>310</v>
      </c>
      <c r="H60" s="7">
        <v>160</v>
      </c>
      <c r="I60" s="6">
        <f t="shared" si="47"/>
        <v>4.96</v>
      </c>
      <c r="J60" s="8">
        <v>2450</v>
      </c>
      <c r="K60" s="5">
        <f t="shared" si="48"/>
        <v>493.9516129032258</v>
      </c>
      <c r="L60" s="47">
        <f t="shared" si="62"/>
        <v>2450</v>
      </c>
      <c r="M60" s="7">
        <v>320</v>
      </c>
      <c r="N60" s="7">
        <v>160</v>
      </c>
      <c r="O60" s="6">
        <f t="shared" si="49"/>
        <v>5.12</v>
      </c>
      <c r="P60" s="8">
        <v>2500</v>
      </c>
      <c r="Q60" s="5">
        <f t="shared" si="50"/>
        <v>488.28125</v>
      </c>
      <c r="R60" s="47">
        <f t="shared" si="63"/>
        <v>2500</v>
      </c>
      <c r="S60" s="7">
        <v>330</v>
      </c>
      <c r="T60" s="7">
        <v>160</v>
      </c>
      <c r="U60" s="6">
        <f t="shared" si="51"/>
        <v>5.28</v>
      </c>
      <c r="V60" s="8">
        <v>2560</v>
      </c>
      <c r="W60" s="5">
        <f t="shared" si="52"/>
        <v>484.8484848484848</v>
      </c>
      <c r="X60" s="47">
        <f t="shared" si="64"/>
        <v>2560</v>
      </c>
      <c r="Y60" s="7">
        <v>340</v>
      </c>
      <c r="Z60" s="7">
        <v>160</v>
      </c>
      <c r="AA60" s="6">
        <f t="shared" si="53"/>
        <v>5.44</v>
      </c>
      <c r="AB60" s="8">
        <v>2610</v>
      </c>
      <c r="AC60" s="5">
        <f t="shared" si="54"/>
        <v>479.77941176470586</v>
      </c>
      <c r="AD60" s="47">
        <f t="shared" si="65"/>
        <v>2610</v>
      </c>
      <c r="AE60" s="7">
        <v>350</v>
      </c>
      <c r="AF60" s="7">
        <v>160</v>
      </c>
      <c r="AG60" s="6">
        <f t="shared" si="55"/>
        <v>5.6</v>
      </c>
      <c r="AH60" s="8">
        <v>2660</v>
      </c>
      <c r="AI60" s="5">
        <f t="shared" si="56"/>
        <v>475.00000000000006</v>
      </c>
      <c r="AJ60" s="47">
        <f t="shared" si="66"/>
        <v>2660</v>
      </c>
      <c r="AK60" s="7">
        <v>360</v>
      </c>
      <c r="AL60" s="7">
        <v>160</v>
      </c>
      <c r="AM60" s="6">
        <f t="shared" si="57"/>
        <v>5.76</v>
      </c>
      <c r="AN60" s="8">
        <v>2720</v>
      </c>
      <c r="AO60" s="5">
        <f t="shared" si="58"/>
        <v>472.22222222222223</v>
      </c>
      <c r="AP60" s="47">
        <f t="shared" si="67"/>
        <v>2720</v>
      </c>
      <c r="AQ60" s="7">
        <v>370</v>
      </c>
      <c r="AR60" s="7">
        <v>160</v>
      </c>
      <c r="AS60" s="6">
        <f t="shared" si="59"/>
        <v>5.92</v>
      </c>
      <c r="AT60" s="8">
        <v>2760</v>
      </c>
      <c r="AU60" s="5">
        <f t="shared" si="60"/>
        <v>466.2162162162162</v>
      </c>
      <c r="AV60" s="47">
        <f t="shared" si="68"/>
        <v>2760</v>
      </c>
    </row>
    <row r="61" spans="1:48" ht="12.75">
      <c r="A61" s="7">
        <v>300</v>
      </c>
      <c r="B61" s="7">
        <v>170</v>
      </c>
      <c r="C61" s="6">
        <f t="shared" si="45"/>
        <v>5.1</v>
      </c>
      <c r="D61" s="8">
        <v>2500</v>
      </c>
      <c r="E61" s="5">
        <f t="shared" si="46"/>
        <v>490.1960784313726</v>
      </c>
      <c r="F61" s="47">
        <f t="shared" si="61"/>
        <v>2500</v>
      </c>
      <c r="G61" s="7">
        <v>310</v>
      </c>
      <c r="H61" s="7">
        <v>170</v>
      </c>
      <c r="I61" s="6">
        <f t="shared" si="47"/>
        <v>5.27</v>
      </c>
      <c r="J61" s="8">
        <v>2550</v>
      </c>
      <c r="K61" s="5">
        <f t="shared" si="48"/>
        <v>483.87096774193554</v>
      </c>
      <c r="L61" s="47">
        <f t="shared" si="62"/>
        <v>2550</v>
      </c>
      <c r="M61" s="7">
        <v>320</v>
      </c>
      <c r="N61" s="7">
        <v>170</v>
      </c>
      <c r="O61" s="6">
        <f t="shared" si="49"/>
        <v>5.44</v>
      </c>
      <c r="P61" s="8">
        <v>2610</v>
      </c>
      <c r="Q61" s="5">
        <f t="shared" si="50"/>
        <v>479.77941176470586</v>
      </c>
      <c r="R61" s="47">
        <f t="shared" si="63"/>
        <v>2610</v>
      </c>
      <c r="S61" s="7">
        <v>330</v>
      </c>
      <c r="T61" s="7">
        <v>170</v>
      </c>
      <c r="U61" s="6">
        <f t="shared" si="51"/>
        <v>5.61</v>
      </c>
      <c r="V61" s="8">
        <v>2670</v>
      </c>
      <c r="W61" s="5">
        <f t="shared" si="52"/>
        <v>475.9358288770053</v>
      </c>
      <c r="X61" s="47">
        <f t="shared" si="64"/>
        <v>2670</v>
      </c>
      <c r="Y61" s="7">
        <v>340</v>
      </c>
      <c r="Z61" s="7">
        <v>170</v>
      </c>
      <c r="AA61" s="6">
        <f t="shared" si="53"/>
        <v>5.78</v>
      </c>
      <c r="AB61" s="8">
        <v>2720</v>
      </c>
      <c r="AC61" s="5">
        <f t="shared" si="54"/>
        <v>470.5882352941176</v>
      </c>
      <c r="AD61" s="47">
        <f t="shared" si="65"/>
        <v>2720</v>
      </c>
      <c r="AE61" s="7">
        <v>350</v>
      </c>
      <c r="AF61" s="7">
        <v>170</v>
      </c>
      <c r="AG61" s="6">
        <f t="shared" si="55"/>
        <v>5.95</v>
      </c>
      <c r="AH61" s="8">
        <v>2780</v>
      </c>
      <c r="AI61" s="5">
        <f t="shared" si="56"/>
        <v>467.2268907563025</v>
      </c>
      <c r="AJ61" s="47">
        <f t="shared" si="66"/>
        <v>2780</v>
      </c>
      <c r="AK61" s="7">
        <v>360</v>
      </c>
      <c r="AL61" s="7">
        <v>170</v>
      </c>
      <c r="AM61" s="6">
        <f t="shared" si="57"/>
        <v>6.12</v>
      </c>
      <c r="AN61" s="8">
        <v>2840</v>
      </c>
      <c r="AO61" s="5">
        <f t="shared" si="58"/>
        <v>464.0522875816993</v>
      </c>
      <c r="AP61" s="47">
        <f t="shared" si="67"/>
        <v>2840</v>
      </c>
      <c r="AQ61" s="7">
        <v>370</v>
      </c>
      <c r="AR61" s="7">
        <v>170</v>
      </c>
      <c r="AS61" s="6">
        <f t="shared" si="59"/>
        <v>6.29</v>
      </c>
      <c r="AT61" s="8">
        <v>2890</v>
      </c>
      <c r="AU61" s="5">
        <f t="shared" si="60"/>
        <v>459.4594594594595</v>
      </c>
      <c r="AV61" s="47">
        <f t="shared" si="68"/>
        <v>2890</v>
      </c>
    </row>
    <row r="62" spans="1:48" ht="12.75">
      <c r="A62" s="7">
        <v>300</v>
      </c>
      <c r="B62" s="7">
        <v>180</v>
      </c>
      <c r="C62" s="6">
        <f t="shared" si="45"/>
        <v>5.4</v>
      </c>
      <c r="D62" s="8">
        <v>2590</v>
      </c>
      <c r="E62" s="5">
        <f t="shared" si="46"/>
        <v>479.6296296296296</v>
      </c>
      <c r="F62" s="47">
        <f t="shared" si="61"/>
        <v>2590</v>
      </c>
      <c r="G62" s="7">
        <v>310</v>
      </c>
      <c r="H62" s="7">
        <v>180</v>
      </c>
      <c r="I62" s="6">
        <f t="shared" si="47"/>
        <v>5.58</v>
      </c>
      <c r="J62" s="8">
        <v>2660</v>
      </c>
      <c r="K62" s="5">
        <f t="shared" si="48"/>
        <v>476.7025089605735</v>
      </c>
      <c r="L62" s="47">
        <f t="shared" si="62"/>
        <v>2660</v>
      </c>
      <c r="M62" s="7">
        <v>320</v>
      </c>
      <c r="N62" s="7">
        <v>180</v>
      </c>
      <c r="O62" s="6">
        <f t="shared" si="49"/>
        <v>5.76</v>
      </c>
      <c r="P62" s="8">
        <v>2710</v>
      </c>
      <c r="Q62" s="5">
        <f t="shared" si="50"/>
        <v>470.48611111111114</v>
      </c>
      <c r="R62" s="47">
        <f t="shared" si="63"/>
        <v>2710</v>
      </c>
      <c r="S62" s="7">
        <v>330</v>
      </c>
      <c r="T62" s="7">
        <v>180</v>
      </c>
      <c r="U62" s="6">
        <f t="shared" si="51"/>
        <v>5.94</v>
      </c>
      <c r="V62" s="8">
        <v>2770</v>
      </c>
      <c r="W62" s="5">
        <f t="shared" si="52"/>
        <v>466.3299663299663</v>
      </c>
      <c r="X62" s="47">
        <f t="shared" si="64"/>
        <v>2770</v>
      </c>
      <c r="Y62" s="7">
        <v>340</v>
      </c>
      <c r="Z62" s="7">
        <v>180</v>
      </c>
      <c r="AA62" s="6">
        <f t="shared" si="53"/>
        <v>6.12</v>
      </c>
      <c r="AB62" s="8">
        <v>2840</v>
      </c>
      <c r="AC62" s="5">
        <f t="shared" si="54"/>
        <v>464.0522875816993</v>
      </c>
      <c r="AD62" s="47">
        <f t="shared" si="65"/>
        <v>2840</v>
      </c>
      <c r="AE62" s="7">
        <v>350</v>
      </c>
      <c r="AF62" s="7">
        <v>180</v>
      </c>
      <c r="AG62" s="6">
        <f t="shared" si="55"/>
        <v>6.3</v>
      </c>
      <c r="AH62" s="8">
        <v>2890</v>
      </c>
      <c r="AI62" s="5">
        <f t="shared" si="56"/>
        <v>458.73015873015873</v>
      </c>
      <c r="AJ62" s="47">
        <f t="shared" si="66"/>
        <v>2890</v>
      </c>
      <c r="AK62" s="7">
        <v>360</v>
      </c>
      <c r="AL62" s="7">
        <v>180</v>
      </c>
      <c r="AM62" s="6">
        <f t="shared" si="57"/>
        <v>6.48</v>
      </c>
      <c r="AN62" s="8">
        <v>2950</v>
      </c>
      <c r="AO62" s="5">
        <f t="shared" si="58"/>
        <v>455.2469135802469</v>
      </c>
      <c r="AP62" s="47">
        <f t="shared" si="67"/>
        <v>2950</v>
      </c>
      <c r="AQ62" s="7">
        <v>370</v>
      </c>
      <c r="AR62" s="7">
        <v>180</v>
      </c>
      <c r="AS62" s="6">
        <f t="shared" si="59"/>
        <v>6.66</v>
      </c>
      <c r="AT62" s="8">
        <v>3010</v>
      </c>
      <c r="AU62" s="5">
        <f t="shared" si="60"/>
        <v>451.95195195195197</v>
      </c>
      <c r="AV62" s="47">
        <f t="shared" si="68"/>
        <v>3010</v>
      </c>
    </row>
    <row r="63" spans="1:48" ht="12.75">
      <c r="A63" s="7">
        <v>300</v>
      </c>
      <c r="B63" s="7">
        <v>190</v>
      </c>
      <c r="C63" s="6">
        <f t="shared" si="45"/>
        <v>5.7</v>
      </c>
      <c r="D63" s="8">
        <v>2690</v>
      </c>
      <c r="E63" s="5">
        <f t="shared" si="46"/>
        <v>471.9298245614035</v>
      </c>
      <c r="F63" s="47">
        <f t="shared" si="61"/>
        <v>2690</v>
      </c>
      <c r="G63" s="7">
        <v>310</v>
      </c>
      <c r="H63" s="7">
        <v>190</v>
      </c>
      <c r="I63" s="6">
        <f t="shared" si="47"/>
        <v>5.89</v>
      </c>
      <c r="J63" s="8">
        <v>2760</v>
      </c>
      <c r="K63" s="5">
        <f t="shared" si="48"/>
        <v>468.59083191850596</v>
      </c>
      <c r="L63" s="47">
        <f t="shared" si="62"/>
        <v>2760</v>
      </c>
      <c r="M63" s="7">
        <v>320</v>
      </c>
      <c r="N63" s="7">
        <v>190</v>
      </c>
      <c r="O63" s="6">
        <f t="shared" si="49"/>
        <v>6.08</v>
      </c>
      <c r="P63" s="8">
        <v>2820</v>
      </c>
      <c r="Q63" s="5">
        <f t="shared" si="50"/>
        <v>463.8157894736842</v>
      </c>
      <c r="R63" s="47">
        <f t="shared" si="63"/>
        <v>2820</v>
      </c>
      <c r="S63" s="7">
        <v>330</v>
      </c>
      <c r="T63" s="7">
        <v>190</v>
      </c>
      <c r="U63" s="6">
        <f t="shared" si="51"/>
        <v>6.27</v>
      </c>
      <c r="V63" s="8">
        <v>2880</v>
      </c>
      <c r="W63" s="5">
        <f t="shared" si="52"/>
        <v>459.3301435406699</v>
      </c>
      <c r="X63" s="47">
        <f t="shared" si="64"/>
        <v>2880</v>
      </c>
      <c r="Y63" s="7">
        <v>340</v>
      </c>
      <c r="Z63" s="7">
        <v>190</v>
      </c>
      <c r="AA63" s="6">
        <f t="shared" si="53"/>
        <v>6.46</v>
      </c>
      <c r="AB63" s="8">
        <v>2950</v>
      </c>
      <c r="AC63" s="5">
        <f t="shared" si="54"/>
        <v>456.65634674922603</v>
      </c>
      <c r="AD63" s="47">
        <f t="shared" si="65"/>
        <v>2950</v>
      </c>
      <c r="AE63" s="7">
        <v>350</v>
      </c>
      <c r="AF63" s="7">
        <v>190</v>
      </c>
      <c r="AG63" s="6">
        <f t="shared" si="55"/>
        <v>6.65</v>
      </c>
      <c r="AH63" s="8">
        <v>3010</v>
      </c>
      <c r="AI63" s="5">
        <f t="shared" si="56"/>
        <v>452.6315789473684</v>
      </c>
      <c r="AJ63" s="47">
        <f t="shared" si="66"/>
        <v>3010</v>
      </c>
      <c r="AK63" s="7">
        <v>360</v>
      </c>
      <c r="AL63" s="7">
        <v>190</v>
      </c>
      <c r="AM63" s="6">
        <f t="shared" si="57"/>
        <v>6.84</v>
      </c>
      <c r="AN63" s="8">
        <v>3070</v>
      </c>
      <c r="AO63" s="5">
        <f t="shared" si="58"/>
        <v>448.83040935672517</v>
      </c>
      <c r="AP63" s="47">
        <f t="shared" si="67"/>
        <v>3070</v>
      </c>
      <c r="AQ63" s="7">
        <v>370</v>
      </c>
      <c r="AR63" s="7">
        <v>190</v>
      </c>
      <c r="AS63" s="6">
        <f t="shared" si="59"/>
        <v>7.03</v>
      </c>
      <c r="AT63" s="8">
        <v>3130</v>
      </c>
      <c r="AU63" s="5">
        <f t="shared" si="60"/>
        <v>445.2347083926031</v>
      </c>
      <c r="AV63" s="47">
        <f t="shared" si="68"/>
        <v>3130</v>
      </c>
    </row>
    <row r="64" spans="1:48" ht="12.75">
      <c r="A64" s="7">
        <v>300</v>
      </c>
      <c r="B64" s="7">
        <v>200</v>
      </c>
      <c r="C64" s="6">
        <f t="shared" si="45"/>
        <v>6</v>
      </c>
      <c r="D64" s="8">
        <v>2790</v>
      </c>
      <c r="E64" s="5">
        <f t="shared" si="46"/>
        <v>465</v>
      </c>
      <c r="F64" s="47">
        <f t="shared" si="61"/>
        <v>2790</v>
      </c>
      <c r="G64" s="7">
        <v>310</v>
      </c>
      <c r="H64" s="7">
        <v>200</v>
      </c>
      <c r="I64" s="6">
        <f t="shared" si="47"/>
        <v>6.2</v>
      </c>
      <c r="J64" s="8">
        <v>2860</v>
      </c>
      <c r="K64" s="5">
        <f t="shared" si="48"/>
        <v>461.2903225806451</v>
      </c>
      <c r="L64" s="47">
        <f t="shared" si="62"/>
        <v>2860</v>
      </c>
      <c r="M64" s="7">
        <v>320</v>
      </c>
      <c r="N64" s="7">
        <v>200</v>
      </c>
      <c r="O64" s="6">
        <f t="shared" si="49"/>
        <v>6.4</v>
      </c>
      <c r="P64" s="8">
        <v>2920</v>
      </c>
      <c r="Q64" s="5">
        <f t="shared" si="50"/>
        <v>456.25</v>
      </c>
      <c r="R64" s="47">
        <f t="shared" si="63"/>
        <v>2920</v>
      </c>
      <c r="S64" s="7">
        <v>330</v>
      </c>
      <c r="T64" s="7">
        <v>200</v>
      </c>
      <c r="U64" s="6">
        <f t="shared" si="51"/>
        <v>6.6</v>
      </c>
      <c r="V64" s="8">
        <v>2990</v>
      </c>
      <c r="W64" s="5">
        <f t="shared" si="52"/>
        <v>453.03030303030306</v>
      </c>
      <c r="X64" s="47">
        <f t="shared" si="64"/>
        <v>2990</v>
      </c>
      <c r="Y64" s="7">
        <v>340</v>
      </c>
      <c r="Z64" s="7">
        <v>200</v>
      </c>
      <c r="AA64" s="6">
        <f t="shared" si="53"/>
        <v>6.8</v>
      </c>
      <c r="AB64" s="8">
        <v>3060</v>
      </c>
      <c r="AC64" s="5">
        <f t="shared" si="54"/>
        <v>450</v>
      </c>
      <c r="AD64" s="47">
        <f t="shared" si="65"/>
        <v>3060</v>
      </c>
      <c r="AE64" s="7">
        <v>350</v>
      </c>
      <c r="AF64" s="7">
        <v>200</v>
      </c>
      <c r="AG64" s="6">
        <f t="shared" si="55"/>
        <v>7</v>
      </c>
      <c r="AH64" s="8">
        <v>3120</v>
      </c>
      <c r="AI64" s="5">
        <f t="shared" si="56"/>
        <v>445.7142857142857</v>
      </c>
      <c r="AJ64" s="47">
        <f t="shared" si="66"/>
        <v>3120</v>
      </c>
      <c r="AK64" s="7">
        <v>360</v>
      </c>
      <c r="AL64" s="7">
        <v>200</v>
      </c>
      <c r="AM64" s="6">
        <f t="shared" si="57"/>
        <v>7.2</v>
      </c>
      <c r="AN64" s="8">
        <v>3190</v>
      </c>
      <c r="AO64" s="5">
        <f t="shared" si="58"/>
        <v>443.05555555555554</v>
      </c>
      <c r="AP64" s="47">
        <f t="shared" si="67"/>
        <v>3190</v>
      </c>
      <c r="AQ64" s="7">
        <v>370</v>
      </c>
      <c r="AR64" s="7">
        <v>200</v>
      </c>
      <c r="AS64" s="6">
        <f t="shared" si="59"/>
        <v>7.4</v>
      </c>
      <c r="AT64" s="8">
        <v>3250</v>
      </c>
      <c r="AU64" s="5">
        <f t="shared" si="60"/>
        <v>439.18918918918916</v>
      </c>
      <c r="AV64" s="47">
        <f t="shared" si="68"/>
        <v>3250</v>
      </c>
    </row>
    <row r="65" spans="1:48" ht="12.75">
      <c r="A65" s="7">
        <v>300</v>
      </c>
      <c r="B65" s="7">
        <v>210</v>
      </c>
      <c r="C65" s="6">
        <f>A65*B65/10000</f>
        <v>6.3</v>
      </c>
      <c r="D65" s="8">
        <v>2890</v>
      </c>
      <c r="E65" s="5">
        <f>D65/C65</f>
        <v>458.73015873015873</v>
      </c>
      <c r="F65" s="47">
        <f>ROUND($D$49+($D$64-$D$49)/($C$64-$C$49)*(C65-$C$49),-1)</f>
        <v>2890</v>
      </c>
      <c r="G65" s="7">
        <v>310</v>
      </c>
      <c r="H65" s="7">
        <v>210</v>
      </c>
      <c r="I65" s="6">
        <f>G65*H65/10000</f>
        <v>6.51</v>
      </c>
      <c r="J65" s="8">
        <v>2960</v>
      </c>
      <c r="K65" s="5">
        <f>J65/I65</f>
        <v>454.6850998463902</v>
      </c>
      <c r="L65" s="47">
        <f>ROUND($J$49+($J$64-$J$49)/($I$64-$I$49)*(I65-$I$49),-1)</f>
        <v>2960</v>
      </c>
      <c r="M65" s="7">
        <v>320</v>
      </c>
      <c r="N65" s="7">
        <v>210</v>
      </c>
      <c r="O65" s="6">
        <f>M65*N65/10000</f>
        <v>6.72</v>
      </c>
      <c r="P65" s="8">
        <v>3026.66666666667</v>
      </c>
      <c r="Q65" s="5">
        <f>P65/O65</f>
        <v>450.39682539682593</v>
      </c>
      <c r="R65" s="47">
        <f>ROUND($P$49+($P$64-$P$49)/($O$64-$O$49)*(O65-$O$49),-1)</f>
        <v>3020</v>
      </c>
      <c r="S65" s="7">
        <v>330</v>
      </c>
      <c r="T65" s="7">
        <v>210</v>
      </c>
      <c r="U65" s="6">
        <f>S65*T65/10000</f>
        <v>6.93</v>
      </c>
      <c r="V65" s="8">
        <v>3100</v>
      </c>
      <c r="W65" s="5">
        <f>V65/U65</f>
        <v>447.3304473304473</v>
      </c>
      <c r="X65" s="47">
        <f>ROUND($V$49+($V$64-$V$49)/($U$64-$U$49)*(U65-$U$49),-1)</f>
        <v>3100</v>
      </c>
      <c r="Y65" s="7">
        <v>340</v>
      </c>
      <c r="Z65" s="7">
        <v>210</v>
      </c>
      <c r="AA65" s="6">
        <f>Y65*Z65/10000</f>
        <v>7.14</v>
      </c>
      <c r="AB65" s="8">
        <v>3170</v>
      </c>
      <c r="AC65" s="5">
        <f>AB65/AA65</f>
        <v>443.9775910364146</v>
      </c>
      <c r="AD65" s="47">
        <f>ROUND($AB$49+($AB$64-$AB$49)/($AA$64-$AA$49)*(AA65-$AA$49),-1)</f>
        <v>3170</v>
      </c>
      <c r="AE65" s="7">
        <v>350</v>
      </c>
      <c r="AF65" s="7">
        <v>210</v>
      </c>
      <c r="AG65" s="6">
        <f>AE65*AF65/10000</f>
        <v>7.35</v>
      </c>
      <c r="AH65" s="8">
        <v>3236.66666666667</v>
      </c>
      <c r="AI65" s="5">
        <f>AH65/AG65</f>
        <v>440.3628117913837</v>
      </c>
      <c r="AJ65" s="47">
        <f>ROUND($AH$49+($AH$64-$AH$49)/($AG$64-$AG$49)*(AG65-$AG$49),-1)</f>
        <v>3230</v>
      </c>
      <c r="AK65" s="7">
        <v>360</v>
      </c>
      <c r="AL65" s="7">
        <v>210</v>
      </c>
      <c r="AM65" s="6">
        <f>AK65*AL65/10000</f>
        <v>7.56</v>
      </c>
      <c r="AN65" s="8">
        <v>3310</v>
      </c>
      <c r="AO65" s="5">
        <f>AN65/AM65</f>
        <v>437.83068783068785</v>
      </c>
      <c r="AP65" s="47">
        <f>ROUND($AN$49+($AN$64-$AN$49)/($AM$64-$AM$49)*(AM65-$AM$49),-1)</f>
        <v>3310</v>
      </c>
      <c r="AQ65" s="7">
        <v>370</v>
      </c>
      <c r="AR65" s="7">
        <v>210</v>
      </c>
      <c r="AS65" s="6">
        <f>AQ65*AR65/10000</f>
        <v>7.77</v>
      </c>
      <c r="AT65" s="8">
        <v>3370</v>
      </c>
      <c r="AU65" s="5">
        <f>AT65/AS65</f>
        <v>433.71943371943377</v>
      </c>
      <c r="AV65" s="47">
        <f>ROUND($AT$49+($AT$64-$AT$49)/($AS$64-$AS$49)*(AS65-$AS$49),-1)</f>
        <v>3370</v>
      </c>
    </row>
    <row r="66" spans="1:48" ht="12.75">
      <c r="A66" s="7">
        <v>300</v>
      </c>
      <c r="B66" s="7">
        <v>220</v>
      </c>
      <c r="C66" s="6">
        <f>A66*B66/10000</f>
        <v>6.6</v>
      </c>
      <c r="D66" s="8">
        <v>2990</v>
      </c>
      <c r="E66" s="5">
        <f>D66/C66</f>
        <v>453.03030303030306</v>
      </c>
      <c r="F66" s="47">
        <f>ROUND($D$49+($D$64-$D$49)/($C$64-$C$49)*(C66-$C$49),-1)</f>
        <v>2990</v>
      </c>
      <c r="G66" s="7">
        <v>310</v>
      </c>
      <c r="H66" s="7">
        <v>220</v>
      </c>
      <c r="I66" s="6">
        <f>G66*H66/10000</f>
        <v>6.82</v>
      </c>
      <c r="J66" s="8">
        <v>3060</v>
      </c>
      <c r="K66" s="5">
        <f>J66/I66</f>
        <v>448.68035190615836</v>
      </c>
      <c r="L66" s="47">
        <f>ROUND($J$49+($J$64-$J$49)/($I$64-$I$49)*(I66-$I$49),-1)</f>
        <v>3060</v>
      </c>
      <c r="M66" s="7">
        <v>320</v>
      </c>
      <c r="N66" s="7">
        <v>220</v>
      </c>
      <c r="O66" s="6">
        <f>M66*N66/10000</f>
        <v>7.04</v>
      </c>
      <c r="P66" s="8">
        <v>3131.66666666667</v>
      </c>
      <c r="Q66" s="5">
        <f>P66/O66</f>
        <v>444.83901515151564</v>
      </c>
      <c r="R66" s="47">
        <f>ROUND($P$49+($P$64-$P$49)/($O$64-$O$49)*(O66-$O$49),-1)</f>
        <v>3130</v>
      </c>
      <c r="S66" s="7">
        <v>330</v>
      </c>
      <c r="T66" s="7">
        <v>220</v>
      </c>
      <c r="U66" s="6">
        <f>S66*T66/10000</f>
        <v>7.26</v>
      </c>
      <c r="V66" s="8">
        <v>3210</v>
      </c>
      <c r="W66" s="5">
        <f>V66/U66</f>
        <v>442.1487603305785</v>
      </c>
      <c r="X66" s="47">
        <f>ROUND($V$49+($V$64-$V$49)/($U$64-$U$49)*(U66-$U$49),-1)</f>
        <v>3210</v>
      </c>
      <c r="Y66" s="7">
        <v>340</v>
      </c>
      <c r="Z66" s="7">
        <v>220</v>
      </c>
      <c r="AA66" s="6">
        <f>Y66*Z66/10000</f>
        <v>7.48</v>
      </c>
      <c r="AB66" s="8">
        <v>3280</v>
      </c>
      <c r="AC66" s="5">
        <f>AB66/AA66</f>
        <v>438.50267379679144</v>
      </c>
      <c r="AD66" s="47">
        <f>ROUND($AB$49+($AB$64-$AB$49)/($AA$64-$AA$49)*(AA66-$AA$49),-1)</f>
        <v>3280</v>
      </c>
      <c r="AE66" s="7">
        <v>350</v>
      </c>
      <c r="AF66" s="7">
        <v>220</v>
      </c>
      <c r="AG66" s="6">
        <f>AE66*AF66/10000</f>
        <v>7.7</v>
      </c>
      <c r="AH66" s="8">
        <v>3351.66666666667</v>
      </c>
      <c r="AI66" s="5">
        <f>AH66/AG66</f>
        <v>435.2813852813857</v>
      </c>
      <c r="AJ66" s="47">
        <f>ROUND($AH$49+($AH$64-$AH$49)/($AG$64-$AG$49)*(AG66-$AG$49),-1)</f>
        <v>3350</v>
      </c>
      <c r="AK66" s="7">
        <v>360</v>
      </c>
      <c r="AL66" s="7">
        <v>220</v>
      </c>
      <c r="AM66" s="6">
        <f>AK66*AL66/10000</f>
        <v>7.92</v>
      </c>
      <c r="AN66" s="8">
        <v>3430</v>
      </c>
      <c r="AO66" s="5">
        <f>AN66/AM66</f>
        <v>433.0808080808081</v>
      </c>
      <c r="AP66" s="47">
        <f>ROUND($AN$49+($AN$64-$AN$49)/($AM$64-$AM$49)*(AM66-$AM$49),-1)</f>
        <v>3430</v>
      </c>
      <c r="AQ66" s="7">
        <v>370</v>
      </c>
      <c r="AR66" s="7">
        <v>220</v>
      </c>
      <c r="AS66" s="6">
        <f>AQ66*AR66/10000</f>
        <v>8.14</v>
      </c>
      <c r="AT66" s="8">
        <v>3490</v>
      </c>
      <c r="AU66" s="5">
        <f>AT66/AS66</f>
        <v>428.74692874692875</v>
      </c>
      <c r="AV66" s="47">
        <f>ROUND($AT$49+($AT$64-$AT$49)/($AS$64-$AS$49)*(AS66-$AS$49),-1)</f>
        <v>3490</v>
      </c>
    </row>
    <row r="67" spans="1:48" ht="12.75">
      <c r="A67" s="7">
        <v>300</v>
      </c>
      <c r="B67" s="7">
        <v>230</v>
      </c>
      <c r="C67" s="6">
        <f>A67*B67/10000</f>
        <v>6.9</v>
      </c>
      <c r="D67" s="8">
        <v>3090</v>
      </c>
      <c r="E67" s="5">
        <f>D67/C67</f>
        <v>447.8260869565217</v>
      </c>
      <c r="F67" s="47">
        <f>ROUND($D$49+($D$64-$D$49)/($C$64-$C$49)*(C67-$C$49),-1)</f>
        <v>3080</v>
      </c>
      <c r="G67" s="7">
        <v>310</v>
      </c>
      <c r="H67" s="7">
        <v>230</v>
      </c>
      <c r="I67" s="6">
        <f>G67*H67/10000</f>
        <v>7.13</v>
      </c>
      <c r="J67" s="8">
        <v>3160</v>
      </c>
      <c r="K67" s="5">
        <f>J67/I67</f>
        <v>443.1977559607293</v>
      </c>
      <c r="L67" s="47">
        <f>ROUND($J$49+($J$64-$J$49)/($I$64-$I$49)*(I67-$I$49),-1)</f>
        <v>3170</v>
      </c>
      <c r="M67" s="7">
        <v>320</v>
      </c>
      <c r="N67" s="7">
        <v>230</v>
      </c>
      <c r="O67" s="6">
        <f>M67*N67/10000</f>
        <v>7.36</v>
      </c>
      <c r="P67" s="8">
        <v>3236.66666666667</v>
      </c>
      <c r="Q67" s="5">
        <f>P67/O67</f>
        <v>439.76449275362364</v>
      </c>
      <c r="R67" s="47">
        <f>ROUND($P$49+($P$64-$P$49)/($O$64-$O$49)*(O67-$O$49),-1)</f>
        <v>3230</v>
      </c>
      <c r="S67" s="7">
        <v>330</v>
      </c>
      <c r="T67" s="7">
        <v>230</v>
      </c>
      <c r="U67" s="6">
        <f>S67*T67/10000</f>
        <v>7.59</v>
      </c>
      <c r="V67" s="8">
        <v>3320</v>
      </c>
      <c r="W67" s="5">
        <f>V67/U67</f>
        <v>437.4176548089592</v>
      </c>
      <c r="X67" s="47">
        <f>ROUND($V$49+($V$64-$V$49)/($U$64-$U$49)*(U67-$U$49),-1)</f>
        <v>3310</v>
      </c>
      <c r="Y67" s="7">
        <v>340</v>
      </c>
      <c r="Z67" s="7">
        <v>230</v>
      </c>
      <c r="AA67" s="6">
        <f>Y67*Z67/10000</f>
        <v>7.82</v>
      </c>
      <c r="AB67" s="8">
        <v>3390</v>
      </c>
      <c r="AC67" s="5">
        <f>AB67/AA67</f>
        <v>433.50383631713555</v>
      </c>
      <c r="AD67" s="47">
        <f>ROUND($AB$49+($AB$64-$AB$49)/($AA$64-$AA$49)*(AA67-$AA$49),-1)</f>
        <v>3400</v>
      </c>
      <c r="AE67" s="7">
        <v>350</v>
      </c>
      <c r="AF67" s="7">
        <v>230</v>
      </c>
      <c r="AG67" s="6">
        <f>AE67*AF67/10000</f>
        <v>8.05</v>
      </c>
      <c r="AH67" s="8">
        <v>3466.66666666667</v>
      </c>
      <c r="AI67" s="5">
        <f>AH67/AG67</f>
        <v>430.6418219461702</v>
      </c>
      <c r="AJ67" s="47">
        <f>ROUND($AH$49+($AH$64-$AH$49)/($AG$64-$AG$49)*(AG67-$AG$49),-1)</f>
        <v>3460</v>
      </c>
      <c r="AK67" s="7">
        <v>360</v>
      </c>
      <c r="AL67" s="7">
        <v>230</v>
      </c>
      <c r="AM67" s="6">
        <f>AK67*AL67/10000</f>
        <v>8.28</v>
      </c>
      <c r="AN67" s="8">
        <v>3550</v>
      </c>
      <c r="AO67" s="5">
        <f>AN67/AM67</f>
        <v>428.74396135265704</v>
      </c>
      <c r="AP67" s="47">
        <f>ROUND($AN$49+($AN$64-$AN$49)/($AM$64-$AM$49)*(AM67-$AM$49),-1)</f>
        <v>3540</v>
      </c>
      <c r="AQ67" s="7">
        <v>370</v>
      </c>
      <c r="AR67" s="7">
        <v>230</v>
      </c>
      <c r="AS67" s="6">
        <f>AQ67*AR67/10000</f>
        <v>8.51</v>
      </c>
      <c r="AT67" s="8">
        <v>3610</v>
      </c>
      <c r="AU67" s="5">
        <f>AT67/AS67</f>
        <v>424.20681551116337</v>
      </c>
      <c r="AV67" s="47">
        <f>ROUND($AT$49+($AT$64-$AT$49)/($AS$64-$AS$49)*(AS67-$AS$49),-1)</f>
        <v>3610</v>
      </c>
    </row>
    <row r="69" spans="1:5" ht="12.75">
      <c r="A69">
        <v>100</v>
      </c>
      <c r="B69">
        <v>100</v>
      </c>
      <c r="C69">
        <f aca="true" t="shared" si="69" ref="C69:C84">A69*B69/10000</f>
        <v>1</v>
      </c>
      <c r="D69" s="1">
        <v>0</v>
      </c>
      <c r="E69" s="1">
        <f aca="true" t="shared" si="70" ref="E69:E84">D69/C69</f>
        <v>0</v>
      </c>
    </row>
    <row r="70" spans="1:5" ht="12.75">
      <c r="A70">
        <v>90</v>
      </c>
      <c r="B70">
        <v>90</v>
      </c>
      <c r="C70">
        <f t="shared" si="69"/>
        <v>0.81</v>
      </c>
      <c r="D70" s="1">
        <v>570</v>
      </c>
      <c r="E70" s="1">
        <f t="shared" si="70"/>
        <v>703.7037037037037</v>
      </c>
    </row>
    <row r="71" spans="1:5" ht="12.75">
      <c r="A71">
        <v>80</v>
      </c>
      <c r="B71">
        <v>80</v>
      </c>
      <c r="C71">
        <f t="shared" si="69"/>
        <v>0.64</v>
      </c>
      <c r="D71" s="1">
        <v>510</v>
      </c>
      <c r="E71" s="1">
        <f t="shared" si="70"/>
        <v>796.875</v>
      </c>
    </row>
    <row r="72" spans="1:5" ht="12.75">
      <c r="A72">
        <v>70</v>
      </c>
      <c r="B72">
        <v>70</v>
      </c>
      <c r="C72">
        <f t="shared" si="69"/>
        <v>0.49</v>
      </c>
      <c r="D72" s="1">
        <v>450</v>
      </c>
      <c r="E72" s="1">
        <f t="shared" si="70"/>
        <v>918.3673469387755</v>
      </c>
    </row>
    <row r="73" spans="1:5" ht="12.75">
      <c r="A73">
        <v>60</v>
      </c>
      <c r="B73">
        <v>60</v>
      </c>
      <c r="C73">
        <f t="shared" si="69"/>
        <v>0.36</v>
      </c>
      <c r="D73" s="1">
        <v>410</v>
      </c>
      <c r="E73" s="1">
        <f t="shared" si="70"/>
        <v>1138.888888888889</v>
      </c>
    </row>
    <row r="74" spans="1:5" ht="12.75">
      <c r="A74">
        <v>50</v>
      </c>
      <c r="B74">
        <v>50</v>
      </c>
      <c r="C74">
        <f t="shared" si="69"/>
        <v>0.25</v>
      </c>
      <c r="D74" s="1">
        <v>370</v>
      </c>
      <c r="E74" s="1">
        <f t="shared" si="70"/>
        <v>1480</v>
      </c>
    </row>
    <row r="75" spans="1:5" ht="12.75">
      <c r="A75">
        <v>100</v>
      </c>
      <c r="B75">
        <v>110</v>
      </c>
      <c r="C75">
        <f t="shared" si="69"/>
        <v>1.1</v>
      </c>
      <c r="D75" s="1">
        <v>670</v>
      </c>
      <c r="E75" s="1">
        <f t="shared" si="70"/>
        <v>609.090909090909</v>
      </c>
    </row>
    <row r="76" spans="1:5" ht="12.75">
      <c r="A76">
        <v>100</v>
      </c>
      <c r="B76">
        <v>120</v>
      </c>
      <c r="C76">
        <f t="shared" si="69"/>
        <v>1.2</v>
      </c>
      <c r="D76" s="1">
        <v>700</v>
      </c>
      <c r="E76" s="1">
        <f t="shared" si="70"/>
        <v>583.3333333333334</v>
      </c>
    </row>
    <row r="77" spans="1:5" ht="12.75">
      <c r="A77">
        <v>100</v>
      </c>
      <c r="B77">
        <v>130</v>
      </c>
      <c r="C77">
        <f t="shared" si="69"/>
        <v>1.3</v>
      </c>
      <c r="D77" s="1">
        <v>740</v>
      </c>
      <c r="E77" s="1">
        <f t="shared" si="70"/>
        <v>569.2307692307692</v>
      </c>
    </row>
    <row r="78" spans="1:5" ht="12.75">
      <c r="A78">
        <v>100</v>
      </c>
      <c r="B78">
        <v>140</v>
      </c>
      <c r="C78">
        <f t="shared" si="69"/>
        <v>1.4</v>
      </c>
      <c r="D78" s="1">
        <v>770</v>
      </c>
      <c r="E78" s="1">
        <f t="shared" si="70"/>
        <v>550</v>
      </c>
    </row>
    <row r="79" spans="1:5" ht="12.75">
      <c r="A79">
        <v>100</v>
      </c>
      <c r="B79">
        <v>150</v>
      </c>
      <c r="C79">
        <f t="shared" si="69"/>
        <v>1.5</v>
      </c>
      <c r="D79" s="1">
        <v>810</v>
      </c>
      <c r="E79" s="1">
        <f t="shared" si="70"/>
        <v>540</v>
      </c>
    </row>
    <row r="80" spans="1:5" ht="12.75">
      <c r="A80">
        <v>100</v>
      </c>
      <c r="B80">
        <v>160</v>
      </c>
      <c r="C80">
        <f t="shared" si="69"/>
        <v>1.6</v>
      </c>
      <c r="D80" s="1">
        <v>850</v>
      </c>
      <c r="E80" s="1">
        <f t="shared" si="70"/>
        <v>531.25</v>
      </c>
    </row>
    <row r="81" spans="1:5" ht="12.75">
      <c r="A81">
        <v>100</v>
      </c>
      <c r="B81">
        <v>170</v>
      </c>
      <c r="C81">
        <f t="shared" si="69"/>
        <v>1.7</v>
      </c>
      <c r="D81" s="1">
        <v>880</v>
      </c>
      <c r="E81" s="1">
        <f t="shared" si="70"/>
        <v>517.6470588235294</v>
      </c>
    </row>
    <row r="82" spans="1:5" ht="12.75">
      <c r="A82">
        <v>100</v>
      </c>
      <c r="B82">
        <v>180</v>
      </c>
      <c r="C82">
        <f t="shared" si="69"/>
        <v>1.8</v>
      </c>
      <c r="D82" s="1">
        <v>920</v>
      </c>
      <c r="E82" s="1">
        <f t="shared" si="70"/>
        <v>511.1111111111111</v>
      </c>
    </row>
    <row r="83" spans="1:5" ht="12.75">
      <c r="A83">
        <v>100</v>
      </c>
      <c r="B83">
        <v>190</v>
      </c>
      <c r="C83">
        <f t="shared" si="69"/>
        <v>1.9</v>
      </c>
      <c r="D83" s="1">
        <v>950</v>
      </c>
      <c r="E83" s="1">
        <f t="shared" si="70"/>
        <v>500</v>
      </c>
    </row>
    <row r="84" spans="1:5" ht="12.75">
      <c r="A84">
        <v>100</v>
      </c>
      <c r="B84">
        <v>200</v>
      </c>
      <c r="C84">
        <f t="shared" si="69"/>
        <v>2</v>
      </c>
      <c r="D84" s="1">
        <v>990</v>
      </c>
      <c r="E84" s="1">
        <f t="shared" si="70"/>
        <v>495</v>
      </c>
    </row>
  </sheetData>
  <sheetProtection/>
  <printOptions/>
  <pageMargins left="0.787401575" right="0.15" top="0.984251969" bottom="0.984251969" header="0.4921259845" footer="0.4921259845"/>
  <pageSetup horizontalDpi="600" verticalDpi="600" orientation="portrait" paperSize="9" scale="75" r:id="rId1"/>
  <colBreaks count="4" manualBreakCount="4">
    <brk id="12" max="65535" man="1"/>
    <brk id="24" max="65535" man="1"/>
    <brk id="36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Stalder</dc:creator>
  <cp:keywords/>
  <dc:description/>
  <cp:lastModifiedBy>Schoepfer Franz</cp:lastModifiedBy>
  <cp:lastPrinted>2007-09-11T06:58:27Z</cp:lastPrinted>
  <dcterms:created xsi:type="dcterms:W3CDTF">2004-03-10T15:46:29Z</dcterms:created>
  <dcterms:modified xsi:type="dcterms:W3CDTF">2019-04-15T10:04:59Z</dcterms:modified>
  <cp:category/>
  <cp:version/>
  <cp:contentType/>
  <cp:contentStatus/>
</cp:coreProperties>
</file>