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showInkAnnotation="0" codeName="DieseArbeitsmappe" defaultThemeVersion="124226"/>
  <mc:AlternateContent xmlns:mc="http://schemas.openxmlformats.org/markup-compatibility/2006">
    <mc:Choice Requires="x15">
      <x15ac:absPath xmlns:x15ac="http://schemas.microsoft.com/office/spreadsheetml/2010/11/ac" url="C:\Users\KHaecki\Downloads\"/>
    </mc:Choice>
  </mc:AlternateContent>
  <bookViews>
    <workbookView xWindow="14385" yWindow="-15" windowWidth="14430" windowHeight="14265"/>
  </bookViews>
  <sheets>
    <sheet name="Anleitung" sheetId="2" r:id="rId1"/>
    <sheet name="Bewertungstabelle" sheetId="1" r:id="rId2"/>
    <sheet name="Mehrfach-Bewertung" sheetId="5" r:id="rId3"/>
    <sheet name="Bewertung Gewässer" sheetId="3" r:id="rId4"/>
    <sheet name="Vorlageblatt Gewässerbewertung" sheetId="4" r:id="rId5"/>
    <sheet name="Protokoll Äusserer Aspekt" sheetId="6" r:id="rId6"/>
  </sheets>
  <definedNames>
    <definedName name="Bewertung">'Bewertung Gewässer'!$AA$4:$AA$6</definedName>
    <definedName name="_xlnm.Print_Area" localSheetId="3">'Bewertung Gewässer'!$A$1:$AI$39</definedName>
    <definedName name="_xlnm.Print_Area" localSheetId="1">Bewertungstabelle!$B$8:$K$65</definedName>
    <definedName name="_xlnm.Print_Area" localSheetId="5">'Protokoll Äusserer Aspekt'!$B$2:$K$73</definedName>
    <definedName name="_xlnm.Print_Area" localSheetId="4">'Vorlageblatt Gewässerbewertung'!$A$2:$J$92</definedName>
    <definedName name="JaNein">'Bewertung Gewässer'!$AH$4:$AH$5</definedName>
    <definedName name="Verschlechterung">'Bewertung Gewässer'!$AB$4:$AB$6</definedName>
    <definedName name="Wahl">'Bewertung Gewässer'!$AH$4:$AH$5</definedName>
    <definedName name="Witterung">'Bewertung Gewässer'!$AD$4:$AD$5</definedName>
  </definedNames>
  <calcPr calcId="162913"/>
</workbook>
</file>

<file path=xl/calcChain.xml><?xml version="1.0" encoding="utf-8"?>
<calcChain xmlns="http://schemas.openxmlformats.org/spreadsheetml/2006/main">
  <c r="A1" i="1" l="1"/>
  <c r="T48" i="1"/>
  <c r="T47" i="1"/>
  <c r="V15" i="1" l="1"/>
  <c r="V14" i="1"/>
  <c r="V16" i="1" l="1"/>
  <c r="U50" i="1" s="1"/>
  <c r="F50" i="1" s="1"/>
  <c r="S43" i="1"/>
  <c r="S40" i="1"/>
  <c r="U46" i="1" l="1"/>
  <c r="F46" i="1" s="1"/>
  <c r="U30" i="1"/>
  <c r="F30" i="1" s="1"/>
  <c r="U42" i="1"/>
  <c r="F42" i="1" s="1"/>
  <c r="U57" i="1"/>
  <c r="F57" i="1" s="1"/>
  <c r="U45" i="1"/>
  <c r="F45" i="1" s="1"/>
  <c r="U29" i="1"/>
  <c r="F29" i="1" s="1"/>
  <c r="U65" i="1"/>
  <c r="F65" i="1" s="1"/>
  <c r="U43" i="1"/>
  <c r="F43" i="1" s="1"/>
  <c r="U49" i="1"/>
  <c r="F49" i="1" s="1"/>
  <c r="U40" i="1"/>
  <c r="F40" i="1" s="1"/>
  <c r="U32" i="1"/>
  <c r="F32" i="1" s="1"/>
  <c r="U55" i="1"/>
  <c r="F55" i="1" s="1"/>
  <c r="U59" i="1"/>
  <c r="F59" i="1" s="1"/>
  <c r="U61" i="1"/>
  <c r="F61" i="1" s="1"/>
  <c r="U41" i="1"/>
  <c r="F41" i="1" s="1"/>
  <c r="U44" i="1"/>
  <c r="F44" i="1" s="1"/>
  <c r="U39" i="1"/>
  <c r="F39" i="1" s="1"/>
  <c r="U28" i="1"/>
  <c r="F28" i="1" s="1"/>
  <c r="U64" i="1"/>
  <c r="F64" i="1" s="1"/>
  <c r="U60" i="1"/>
  <c r="F60" i="1" s="1"/>
  <c r="U47" i="1"/>
  <c r="F47" i="1" s="1"/>
  <c r="U58" i="1"/>
  <c r="F58" i="1" s="1"/>
  <c r="U31" i="1"/>
  <c r="F31" i="1" s="1"/>
  <c r="U56" i="1"/>
  <c r="F56" i="1" s="1"/>
  <c r="U63" i="1"/>
  <c r="F63" i="1" s="1"/>
  <c r="U54" i="1"/>
  <c r="F54" i="1" s="1"/>
  <c r="U53" i="1"/>
  <c r="F53" i="1" s="1"/>
  <c r="U52" i="1"/>
  <c r="F52" i="1" s="1"/>
  <c r="U51" i="1"/>
  <c r="F51" i="1" s="1"/>
  <c r="U62" i="1"/>
  <c r="F62" i="1" s="1"/>
  <c r="U27" i="1"/>
  <c r="V17" i="1"/>
  <c r="U48" i="1" s="1"/>
  <c r="F48" i="1" s="1"/>
  <c r="U38" i="1"/>
  <c r="F38" i="1" s="1"/>
  <c r="U36" i="1"/>
  <c r="F36" i="1" s="1"/>
  <c r="U37" i="1"/>
  <c r="F37" i="1" s="1"/>
  <c r="U35" i="1"/>
  <c r="F35" i="1" s="1"/>
  <c r="U34" i="1"/>
  <c r="F34" i="1" s="1"/>
  <c r="U33" i="1"/>
  <c r="F33" i="1" s="1"/>
  <c r="T57" i="1" l="1"/>
  <c r="T58" i="1"/>
  <c r="T59" i="1"/>
  <c r="T60" i="1"/>
  <c r="T61" i="1"/>
  <c r="T62" i="1"/>
  <c r="T63" i="1"/>
  <c r="T64" i="1"/>
  <c r="T65" i="1"/>
  <c r="T55" i="1"/>
  <c r="T54" i="1"/>
  <c r="T53" i="1"/>
  <c r="T52" i="1"/>
  <c r="T51" i="1"/>
  <c r="T50" i="1"/>
  <c r="T46" i="1"/>
  <c r="T45" i="1"/>
  <c r="T44" i="1"/>
  <c r="T43" i="1"/>
  <c r="T42" i="1"/>
  <c r="T41" i="1"/>
  <c r="T28" i="1"/>
  <c r="S28" i="1"/>
  <c r="V13" i="1" l="1"/>
  <c r="O15" i="1"/>
  <c r="I13" i="1" l="1"/>
  <c r="J48" i="1" s="1"/>
  <c r="K48" i="1" s="1"/>
  <c r="V48" i="1" s="1"/>
  <c r="S29" i="1"/>
  <c r="T29" i="1"/>
  <c r="T40" i="1"/>
  <c r="T27" i="1"/>
  <c r="V12" i="1" s="1"/>
  <c r="S27" i="1"/>
  <c r="H48" i="1" l="1"/>
  <c r="P48" i="1"/>
  <c r="J38" i="1"/>
  <c r="V38" i="1" s="1"/>
  <c r="J27" i="1"/>
  <c r="K27" i="1" s="1"/>
  <c r="J28" i="1"/>
  <c r="J46" i="1"/>
  <c r="K46" i="1" s="1"/>
  <c r="J45" i="1"/>
  <c r="K45" i="1" s="1"/>
  <c r="J44" i="1"/>
  <c r="K44" i="1" s="1"/>
  <c r="J43" i="1"/>
  <c r="K43" i="1" s="1"/>
  <c r="V43" i="1" s="1"/>
  <c r="J42" i="1"/>
  <c r="K42" i="1" s="1"/>
  <c r="J49" i="1"/>
  <c r="J47" i="1"/>
  <c r="K47" i="1" s="1"/>
  <c r="J29" i="1"/>
  <c r="K29" i="1" s="1"/>
  <c r="J54" i="1"/>
  <c r="K54" i="1" s="1"/>
  <c r="J55" i="1"/>
  <c r="K55" i="1" s="1"/>
  <c r="J31" i="1"/>
  <c r="J56" i="1"/>
  <c r="J57" i="1"/>
  <c r="K57" i="1" s="1"/>
  <c r="J33" i="1"/>
  <c r="J58" i="1"/>
  <c r="K58" i="1" s="1"/>
  <c r="J34" i="1"/>
  <c r="J59" i="1"/>
  <c r="K59" i="1" s="1"/>
  <c r="J35" i="1"/>
  <c r="J60" i="1"/>
  <c r="K60" i="1" s="1"/>
  <c r="J36" i="1"/>
  <c r="J61" i="1"/>
  <c r="K61" i="1" s="1"/>
  <c r="J37" i="1"/>
  <c r="J62" i="1"/>
  <c r="K62" i="1" s="1"/>
  <c r="J39" i="1"/>
  <c r="J63" i="1"/>
  <c r="K63" i="1" s="1"/>
  <c r="J40" i="1"/>
  <c r="K40" i="1" s="1"/>
  <c r="V40" i="1" s="1"/>
  <c r="H40" i="1" s="1"/>
  <c r="J64" i="1"/>
  <c r="K64" i="1" s="1"/>
  <c r="J41" i="1"/>
  <c r="K41" i="1" s="1"/>
  <c r="J65" i="1"/>
  <c r="K65" i="1" s="1"/>
  <c r="J50" i="1"/>
  <c r="K50" i="1" s="1"/>
  <c r="J51" i="1"/>
  <c r="K51" i="1" s="1"/>
  <c r="J52" i="1"/>
  <c r="K52" i="1" s="1"/>
  <c r="J53" i="1"/>
  <c r="K53" i="1" s="1"/>
  <c r="F27" i="1" l="1"/>
  <c r="U66" i="1"/>
  <c r="H38" i="1"/>
  <c r="P38" i="1"/>
  <c r="V52" i="1"/>
  <c r="V59" i="1"/>
  <c r="V44" i="1"/>
  <c r="V45" i="1"/>
  <c r="V62" i="1"/>
  <c r="V54" i="1"/>
  <c r="V50" i="1"/>
  <c r="V65" i="1"/>
  <c r="V61" i="1"/>
  <c r="V57" i="1"/>
  <c r="V47" i="1"/>
  <c r="V41" i="1"/>
  <c r="V36" i="1"/>
  <c r="V49" i="1"/>
  <c r="V64" i="1"/>
  <c r="V60" i="1"/>
  <c r="V56" i="1"/>
  <c r="V42" i="1"/>
  <c r="V63" i="1"/>
  <c r="V55" i="1"/>
  <c r="V51" i="1"/>
  <c r="V39" i="1"/>
  <c r="V34" i="1"/>
  <c r="V58" i="1"/>
  <c r="V46" i="1"/>
  <c r="V37" i="1"/>
  <c r="V53" i="1"/>
  <c r="V35" i="1"/>
  <c r="V33" i="1"/>
  <c r="V32" i="1"/>
  <c r="P43" i="1"/>
  <c r="H43" i="1"/>
  <c r="K28" i="1"/>
  <c r="V28" i="1" s="1"/>
  <c r="V31" i="1"/>
  <c r="V30" i="1"/>
  <c r="V29" i="1"/>
  <c r="P40" i="1"/>
  <c r="V27" i="1"/>
  <c r="H27" i="1" s="1"/>
  <c r="I18" i="1" l="1"/>
  <c r="N17" i="1"/>
  <c r="P39" i="1"/>
  <c r="H39" i="1"/>
  <c r="P49" i="1"/>
  <c r="H49" i="1"/>
  <c r="P54" i="1"/>
  <c r="H54" i="1"/>
  <c r="H51" i="1"/>
  <c r="P51" i="1"/>
  <c r="P36" i="1"/>
  <c r="H36" i="1"/>
  <c r="P62" i="1"/>
  <c r="H62" i="1"/>
  <c r="P35" i="1"/>
  <c r="H35" i="1"/>
  <c r="P55" i="1"/>
  <c r="H55" i="1"/>
  <c r="P41" i="1"/>
  <c r="H41" i="1"/>
  <c r="P45" i="1"/>
  <c r="H45" i="1"/>
  <c r="P53" i="1"/>
  <c r="H53" i="1"/>
  <c r="P63" i="1"/>
  <c r="H63" i="1"/>
  <c r="P47" i="1"/>
  <c r="H47" i="1"/>
  <c r="P44" i="1"/>
  <c r="H44" i="1"/>
  <c r="P37" i="1"/>
  <c r="H37" i="1"/>
  <c r="P42" i="1"/>
  <c r="H42" i="1"/>
  <c r="P57" i="1"/>
  <c r="H57" i="1"/>
  <c r="P59" i="1"/>
  <c r="H59" i="1"/>
  <c r="P46" i="1"/>
  <c r="H46" i="1"/>
  <c r="P56" i="1"/>
  <c r="H56" i="1"/>
  <c r="H61" i="1"/>
  <c r="P61" i="1"/>
  <c r="P52" i="1"/>
  <c r="H52" i="1"/>
  <c r="P58" i="1"/>
  <c r="H58" i="1"/>
  <c r="P60" i="1"/>
  <c r="H60" i="1"/>
  <c r="P65" i="1"/>
  <c r="H65" i="1"/>
  <c r="P34" i="1"/>
  <c r="H34" i="1"/>
  <c r="P64" i="1"/>
  <c r="H64" i="1"/>
  <c r="P50" i="1"/>
  <c r="H50" i="1"/>
  <c r="P33" i="1"/>
  <c r="H33" i="1"/>
  <c r="P32" i="1"/>
  <c r="H32" i="1"/>
  <c r="P31" i="1"/>
  <c r="H31" i="1"/>
  <c r="P30" i="1"/>
  <c r="H30" i="1"/>
  <c r="P29" i="1"/>
  <c r="H29" i="1"/>
  <c r="P28" i="1"/>
  <c r="H28" i="1"/>
  <c r="V66" i="1"/>
  <c r="N18" i="1" s="1"/>
  <c r="P27" i="1"/>
  <c r="I19" i="1" l="1"/>
  <c r="N19" i="1"/>
  <c r="I20" i="1" s="1"/>
</calcChain>
</file>

<file path=xl/sharedStrings.xml><?xml version="1.0" encoding="utf-8"?>
<sst xmlns="http://schemas.openxmlformats.org/spreadsheetml/2006/main" count="769" uniqueCount="352">
  <si>
    <t>Parameter</t>
  </si>
  <si>
    <t>Q 347 Vorfluter in l/s</t>
  </si>
  <si>
    <t>mg/l</t>
  </si>
  <si>
    <t>Einheit</t>
  </si>
  <si>
    <t>BSB5</t>
  </si>
  <si>
    <t>DOC</t>
  </si>
  <si>
    <t>Ammonium-N</t>
  </si>
  <si>
    <t>mg N/l</t>
  </si>
  <si>
    <t>Nitrat-N</t>
  </si>
  <si>
    <t>Chrom gesamt</t>
  </si>
  <si>
    <t>Blei gelöst</t>
  </si>
  <si>
    <t>Blei gesamt</t>
  </si>
  <si>
    <t>Cadmium gesamt</t>
  </si>
  <si>
    <t>Cadmium gelöst</t>
  </si>
  <si>
    <t>Chrom gelöst (Cr III und CrVI)</t>
  </si>
  <si>
    <t>Kupfer gesamt</t>
  </si>
  <si>
    <t>Kupfer gelöst</t>
  </si>
  <si>
    <t>Nickel gesamt</t>
  </si>
  <si>
    <t>Nickel gelöst</t>
  </si>
  <si>
    <t>Quecksilber gesamt</t>
  </si>
  <si>
    <t>Zink gesamt</t>
  </si>
  <si>
    <t>Quecksilber glöst</t>
  </si>
  <si>
    <t>Zink gelöst</t>
  </si>
  <si>
    <t>org. Pestizide</t>
  </si>
  <si>
    <t>Massgebend ist der Wert für die gelöste Konzentration. Wird der Wert für die gesamte Konzentration eingehalten, ist davon auszugehen, dass auch der Wert für die gelöste Konzentration eingehalten ist.</t>
  </si>
  <si>
    <t>Temperatur</t>
  </si>
  <si>
    <t>pH-Wert</t>
  </si>
  <si>
    <t>Durchsichichtigkeit</t>
  </si>
  <si>
    <t>GUS</t>
  </si>
  <si>
    <t>KW</t>
  </si>
  <si>
    <t>FOCl</t>
  </si>
  <si>
    <t>VOX</t>
  </si>
  <si>
    <t>°C</t>
  </si>
  <si>
    <t>cm</t>
  </si>
  <si>
    <t>Arsen gesamt</t>
  </si>
  <si>
    <t>Kobalt gesamt</t>
  </si>
  <si>
    <r>
      <t>Cyanide</t>
    </r>
    <r>
      <rPr>
        <sz val="8"/>
        <color theme="1"/>
        <rFont val="Arial"/>
        <family val="2"/>
      </rPr>
      <t xml:space="preserve"> freies und leicht freisetzbares</t>
    </r>
  </si>
  <si>
    <t>oberer</t>
  </si>
  <si>
    <t>wenig vorbelastet</t>
  </si>
  <si>
    <t>Verdünnungsverhältnis</t>
  </si>
  <si>
    <t>tragbar</t>
  </si>
  <si>
    <t>kritisch</t>
  </si>
  <si>
    <t>nicht tragbar</t>
  </si>
  <si>
    <t>bis</t>
  </si>
  <si>
    <t>über</t>
  </si>
  <si>
    <r>
      <rPr>
        <b/>
        <sz val="10"/>
        <color theme="1"/>
        <rFont val="Symbol"/>
        <family val="1"/>
        <charset val="2"/>
      </rPr>
      <t>m</t>
    </r>
    <r>
      <rPr>
        <b/>
        <sz val="10"/>
        <color theme="1"/>
        <rFont val="Arial"/>
        <family val="2"/>
      </rPr>
      <t>g/l</t>
    </r>
  </si>
  <si>
    <r>
      <rPr>
        <b/>
        <sz val="10"/>
        <color theme="1"/>
        <rFont val="Symbol"/>
        <family val="1"/>
        <charset val="2"/>
      </rPr>
      <t>m</t>
    </r>
    <r>
      <rPr>
        <b/>
        <sz val="10"/>
        <color theme="1"/>
        <rFont val="Arial"/>
        <family val="2"/>
      </rPr>
      <t>g/l je Einzelstoff</t>
    </r>
  </si>
  <si>
    <t>Anforderungen an  das Sickerwasser (GSchV)</t>
  </si>
  <si>
    <t>Gesamtbeurteilung:</t>
  </si>
  <si>
    <t>Ortho-P</t>
  </si>
  <si>
    <t>Gesamt-P filtriert</t>
  </si>
  <si>
    <t>Gesamt-P unfiltriert</t>
  </si>
  <si>
    <t>Gesamt-N</t>
  </si>
  <si>
    <t>Nitrit-N</t>
  </si>
  <si>
    <t>TOC</t>
  </si>
  <si>
    <t>mg P/l</t>
  </si>
  <si>
    <t>2,5</t>
  </si>
  <si>
    <t>Empfehlung aus Vollzugshilfe "Anforderungen an die Einleitung von Deponiesickerwasser" des BAFU, 2012: Falls die Auswirkungen eines höheren DOC-Wertes als 10 mg/l auf den Zustand des Gewässers eine sehr aufwändige Reduktion von DOC nicht rechtfertigen: Bei Direkteinleitung sind entweder ein DOC&gt;= 20 mg/l oder eine Eliminationsgrad von &gt;=75% zu verlangen.</t>
  </si>
  <si>
    <t>Sulfat</t>
  </si>
  <si>
    <t>Sulfid</t>
  </si>
  <si>
    <t>Klassenbreite Modulstufenkonzept=ca.  1/2 Zielwert</t>
  </si>
  <si>
    <t>Einleitstelle</t>
  </si>
  <si>
    <t>Gewässername</t>
  </si>
  <si>
    <t>Datum</t>
  </si>
  <si>
    <t>Bearbeiterin</t>
  </si>
  <si>
    <t>Witterung</t>
  </si>
  <si>
    <t>Beurteilung Einleitung</t>
  </si>
  <si>
    <t>Wasserführung</t>
  </si>
  <si>
    <t>Abwasser</t>
  </si>
  <si>
    <t>Schwarze Verfärbung des Schlamms (Eisensulfid)</t>
  </si>
  <si>
    <t>Verschlammung / Schlamm</t>
  </si>
  <si>
    <t>Heterotropher Bewuchs / Abwasserpilz</t>
  </si>
  <si>
    <t>Gewässer oberhalb Einleitung</t>
  </si>
  <si>
    <t>Feststoffe (aus Siedlungsentwässerung)</t>
  </si>
  <si>
    <t>Fadenalgen</t>
  </si>
  <si>
    <t>Gewässer unterhalb Einleitung</t>
  </si>
  <si>
    <t>Verschlechterung des Zustandes gegenüber oben</t>
  </si>
  <si>
    <t>Deponie</t>
  </si>
  <si>
    <t>Allgemein</t>
  </si>
  <si>
    <t>Ja</t>
  </si>
  <si>
    <t>Nein</t>
  </si>
  <si>
    <t>A</t>
  </si>
  <si>
    <t>B</t>
  </si>
  <si>
    <t>C</t>
  </si>
  <si>
    <t>Bemerkung</t>
  </si>
  <si>
    <t>&lt; 2 Tage nach Regen</t>
  </si>
  <si>
    <t>&gt; 2 Tage nach Regen</t>
  </si>
  <si>
    <t>Gesamtbewertung</t>
  </si>
  <si>
    <t>Auswahhlisten</t>
  </si>
  <si>
    <t>Legende:</t>
  </si>
  <si>
    <t>Gewässerschutzvorgaben eingehalten</t>
  </si>
  <si>
    <t>Einhaltung Gewässerschutzvorgaben fraglich</t>
  </si>
  <si>
    <t>Gewässerschutzvorgaben nicht eingehalten</t>
  </si>
  <si>
    <t>Immisionsorientierte Untersuchung Gewässer, Kurz-Beurteilung</t>
  </si>
  <si>
    <t>&lt;2 Tage nach Regen</t>
  </si>
  <si>
    <t>&gt;2 Tage nach Regen</t>
  </si>
  <si>
    <t>Deponie:</t>
  </si>
  <si>
    <t>Einleitstelle:</t>
  </si>
  <si>
    <t>Gewässername:</t>
  </si>
  <si>
    <t>Bearbeiterin:</t>
  </si>
  <si>
    <t>Datum:</t>
  </si>
  <si>
    <t>Witterung:</t>
  </si>
  <si>
    <t>Beurteilung Einleitung (Rohr,Kanal usw.</t>
  </si>
  <si>
    <t xml:space="preserve">Ja </t>
  </si>
  <si>
    <t>Übertrag in fortlaufende Liste</t>
  </si>
  <si>
    <t>kein/vereinzelt</t>
  </si>
  <si>
    <t>wenig</t>
  </si>
  <si>
    <t>mittel/viel</t>
  </si>
  <si>
    <t>kein</t>
  </si>
  <si>
    <t>wenig/mittel</t>
  </si>
  <si>
    <t>viel</t>
  </si>
  <si>
    <t>Bemerkungen</t>
  </si>
  <si>
    <t>Feststoffe aus (Siedlungsentwässerung)</t>
  </si>
  <si>
    <t>kein/wenig &lt; 10%</t>
  </si>
  <si>
    <t>vereinzelt</t>
  </si>
  <si>
    <t>mittel 10-50%</t>
  </si>
  <si>
    <t>viel &gt;50%</t>
  </si>
  <si>
    <t>gross</t>
  </si>
  <si>
    <t>Verschlechterung des Zustandes unten gegenüber oben</t>
  </si>
  <si>
    <t>Übertrag in fortlaufende Liste -&gt;</t>
  </si>
  <si>
    <t>Bewertung Gewässer:</t>
  </si>
  <si>
    <t>Vorlageblatt Gewässerbewertung:</t>
  </si>
  <si>
    <t>Das Vorlageblatt kann ausgedruckt und mitgenommen werden</t>
  </si>
  <si>
    <t>AOX</t>
  </si>
  <si>
    <t>Q347</t>
  </si>
  <si>
    <t>Temperatur Gewässer unter 10°C</t>
  </si>
  <si>
    <t>Chloridgehalt im Gewässer über 10 mg/l</t>
  </si>
  <si>
    <t>Ja=1, Nein=0</t>
  </si>
  <si>
    <t>Angaben zum Gewässer</t>
  </si>
  <si>
    <t>Angaben Deponie</t>
  </si>
  <si>
    <t>l/s</t>
  </si>
  <si>
    <t>Achtung erst ab Zeile 8 Daten einfügen!</t>
  </si>
  <si>
    <t>Fussnote</t>
  </si>
  <si>
    <t>Anforderung Einleitung (GSchV):</t>
  </si>
  <si>
    <t>Belastung Gewässer (MSK):</t>
  </si>
  <si>
    <t>Bei der Beurteilung gemäss MSK wird die Vorbelastung des Gewässers berücksichtigt (Kästchen natürlicherweise wenig vorbelastetes Gewässer (2))</t>
  </si>
  <si>
    <t>Bei Ammonium wird für die Beurteilung gemäss GSchV die Wassertemperatur berücksichtigt (Kästchen Temperatur im Gewässer unter 10°C (3))</t>
  </si>
  <si>
    <t>Bei Nitrit wird für die Beurteilung gemäss GSchV der Chloridgehalt berücksichtigt (Kästchen Chloridgehalt über 20 mg/l (4))</t>
  </si>
  <si>
    <t>Gew. Belastung Bewert. MSK</t>
  </si>
  <si>
    <t>GSchV</t>
  </si>
  <si>
    <t>MSK</t>
  </si>
  <si>
    <t>EB möglich</t>
  </si>
  <si>
    <t>Grenzwert GSchV nicht eingehalten=1</t>
  </si>
  <si>
    <t>unterer / wenig vorbelastet</t>
  </si>
  <si>
    <t>eventuell erleichterte EB möglich:</t>
  </si>
  <si>
    <t>Konzentrationsanstieg im Gewässer</t>
  </si>
  <si>
    <t>Modulstufenkonzept</t>
  </si>
  <si>
    <t>Empfehlungen:</t>
  </si>
  <si>
    <t>Aus Anhörungsexemplar, Gefährdungsabschätzung bei Deponien, Seite 21, Auswertung von Messresultaten: "Bei der Beurteilung ist der Median-Wert über die Beobachtungsdauer (im Minimum aus 5 Messwerten) und ein gleichbleibender…."</t>
  </si>
  <si>
    <t>-&gt;</t>
  </si>
  <si>
    <t>90%-Wert Abflussmenge Deponiesickerwasser, Q347 bei Vorfluter</t>
  </si>
  <si>
    <t>Medianwert bei Konzentrationen Deponiesickerwasser</t>
  </si>
  <si>
    <t>90%-Werte bei den Konzentrationen im Vorfluter</t>
  </si>
  <si>
    <t>Anstieg um höchstens 1/3 der Klassenbreite.</t>
  </si>
  <si>
    <t>Empfehlung aus Vollzugshilfe "Anforderungen an die Einleitung von Deponiesickerwasser" des BAFU, 2012, Seite 20: "Zu betrachten ist eine Worst-Case Situation (hoher Abfluss Deponiesickerwasser bei Niedrigwassersituationen)."</t>
  </si>
  <si>
    <t>Empfehlung aus Vollzugshilfe "Anforderungen an die Einleitung von Deponiesickerwasser" des BAFU, 2012, Seite 20, MSK:</t>
  </si>
  <si>
    <t>Anstieg um Stufe gemäss Modulstufenkonzept</t>
  </si>
  <si>
    <t>Stufenanteil</t>
  </si>
  <si>
    <t>Klassierung</t>
  </si>
  <si>
    <r>
      <t>natürlicherweise wenig vorbelastetes Gewässer</t>
    </r>
    <r>
      <rPr>
        <b/>
        <sz val="8"/>
        <rFont val="Arial"/>
        <family val="2"/>
      </rPr>
      <t xml:space="preserve"> </t>
    </r>
    <r>
      <rPr>
        <b/>
        <vertAlign val="superscript"/>
        <sz val="10"/>
        <rFont val="Arial"/>
        <family val="2"/>
      </rPr>
      <t>(2)</t>
    </r>
  </si>
  <si>
    <r>
      <t>Temperatur im Gewässer unter 10°C</t>
    </r>
    <r>
      <rPr>
        <b/>
        <vertAlign val="superscript"/>
        <sz val="8"/>
        <rFont val="Arial"/>
        <family val="2"/>
      </rPr>
      <t xml:space="preserve"> </t>
    </r>
    <r>
      <rPr>
        <b/>
        <vertAlign val="superscript"/>
        <sz val="10"/>
        <rFont val="Arial"/>
        <family val="2"/>
      </rPr>
      <t>(3)</t>
    </r>
  </si>
  <si>
    <r>
      <t xml:space="preserve">Chloridgehalt über 20 mg/l </t>
    </r>
    <r>
      <rPr>
        <b/>
        <vertAlign val="superscript"/>
        <sz val="10"/>
        <rFont val="Arial"/>
        <family val="2"/>
      </rPr>
      <t>(4)</t>
    </r>
  </si>
  <si>
    <t>anforderungen gemäss MSK bereits vor der Einleitung nicht erfüllt, ist diese Abschätzung natürlich nicht relevant, eine Einleitung käme dann sowieso nicht in Frage.</t>
  </si>
  <si>
    <t>werden. Die Grundbelastung des Gewässers muss dazu nicht zwingend bekannt sein. Berechnet wird der Stufenanstieg gemäss MSK. Falls das Gewässer die Qualitäts-</t>
  </si>
  <si>
    <t>Das Arbeitsblatt ist geschützt, Einträge sind nur in den Pastellgrün hinterlegten Feldern möglich.</t>
  </si>
  <si>
    <t>Hier kann der Wertebereich für die Klassierung eingetragen werden. Änderungen wirken sich direkt auf die Bewertung aus.</t>
  </si>
  <si>
    <t>Gemäss MSK ist die Klassenbreite ca. 0.5*Z</t>
  </si>
  <si>
    <t>Mit diesem Tool kann die zusätzliche chemische Belastung des Gewässers durch die Einleitung des Deponiesickerwassers abgeschätzt und eine Klassierung vorgenommen</t>
  </si>
  <si>
    <t>Anforderungen Gewässer (GSchV)</t>
  </si>
  <si>
    <t>Auswertungsmatrix</t>
  </si>
  <si>
    <t>Für Gesamtbeurteilung:</t>
  </si>
  <si>
    <t>Vorfluter:</t>
  </si>
  <si>
    <t>Bem:</t>
  </si>
  <si>
    <t>Einhaltung Anforderung an die Einleitung</t>
  </si>
  <si>
    <t>*</t>
  </si>
  <si>
    <t>* spezielle Auswertungsformel, 2),3),4)</t>
  </si>
  <si>
    <t>Zähler Einträge in D</t>
  </si>
  <si>
    <t>Testparameter</t>
  </si>
  <si>
    <t>Test Eintrag Q</t>
  </si>
  <si>
    <t>Test Eintrag Q Sickerw.</t>
  </si>
  <si>
    <t>Test Eintrag Q Bach</t>
  </si>
  <si>
    <t>Test gesamt Q</t>
  </si>
  <si>
    <t>Test Q und konz.</t>
  </si>
  <si>
    <t>nur bei Parametern mit Eintrag "tragbar" in Spalte MSK</t>
  </si>
  <si>
    <t>Bezeichnung Deponie</t>
  </si>
  <si>
    <t>Konzentrationen: Medianwerte</t>
  </si>
  <si>
    <r>
      <rPr>
        <b/>
        <sz val="8"/>
        <color theme="1"/>
        <rFont val="Symbol"/>
        <family val="1"/>
        <charset val="2"/>
      </rPr>
      <t>m</t>
    </r>
    <r>
      <rPr>
        <b/>
        <sz val="8"/>
        <color theme="1"/>
        <rFont val="Arial"/>
        <family val="2"/>
      </rPr>
      <t>g/l je Einzelstoff</t>
    </r>
  </si>
  <si>
    <t>Bewertungstabelle:</t>
  </si>
  <si>
    <t>Mehrfach-Bewertung:</t>
  </si>
  <si>
    <t>Die Linke Hälfte ist für die Emissionsgrenzwerte nach GSchV bestimmt, die rechte Hälfte für die Bewertung nach Modulstufenkonzept.</t>
  </si>
  <si>
    <t>Bewertung: Links GSchV, recht MSK</t>
  </si>
  <si>
    <t>Bitte keine Leerzeilen zwischen den Einträgen lassen!</t>
  </si>
  <si>
    <t>Chlorid</t>
  </si>
  <si>
    <t>In der GSchV sind für Chlorid und Sulfat Anforderungen an Grundwasser, das als Trinkwasser genutzt wird, formuliert</t>
  </si>
  <si>
    <t>6, 7</t>
  </si>
  <si>
    <t>7</t>
  </si>
  <si>
    <t>Protokoll Äusserer Aspekt:</t>
  </si>
  <si>
    <t>Hier ist das vollständige Protokollblatt des Moduls Äusserer Aspekt abgebildet.</t>
  </si>
  <si>
    <t>Gewässer</t>
  </si>
  <si>
    <t>Untersuchungsstelle</t>
  </si>
  <si>
    <t>Koordinaten</t>
  </si>
  <si>
    <t>(z.B. Wasserführung, Restwasserstrecke, Schwall-Sunk…)</t>
  </si>
  <si>
    <t>Schlamm</t>
  </si>
  <si>
    <t>natürlich</t>
  </si>
  <si>
    <t>anthropogen</t>
  </si>
  <si>
    <t>unbekannt</t>
  </si>
  <si>
    <t>o</t>
  </si>
  <si>
    <t>starker Laubfall</t>
  </si>
  <si>
    <t>Abwassereinleitung</t>
  </si>
  <si>
    <t>Gülle</t>
  </si>
  <si>
    <t>Drainage</t>
  </si>
  <si>
    <t>Andere</t>
  </si>
  <si>
    <t>________________________________</t>
  </si>
  <si>
    <t>Trübung</t>
  </si>
  <si>
    <t>keine</t>
  </si>
  <si>
    <t>Bemerkungen:</t>
  </si>
  <si>
    <t>Wasserkraftwerk</t>
  </si>
  <si>
    <t>Uferrutschung</t>
  </si>
  <si>
    <t>Moorausfluss</t>
  </si>
  <si>
    <t>Seeausfluss</t>
  </si>
  <si>
    <t>Gletscher</t>
  </si>
  <si>
    <t>Bergbach</t>
  </si>
  <si>
    <t>Verfärbung</t>
  </si>
  <si>
    <t>leicht / mittel</t>
  </si>
  <si>
    <t>wenig / mittel</t>
  </si>
  <si>
    <t>Farbe gelöst</t>
  </si>
  <si>
    <t>Farbe partikulär</t>
  </si>
  <si>
    <t>Baustelle</t>
  </si>
  <si>
    <t>Farbe: __________________________________________________________</t>
  </si>
  <si>
    <t>Schaum</t>
  </si>
  <si>
    <t>Ranunculus</t>
  </si>
  <si>
    <t>Geruch</t>
  </si>
  <si>
    <t>stark</t>
  </si>
  <si>
    <t>Waschmittel</t>
  </si>
  <si>
    <t>Faulig</t>
  </si>
  <si>
    <t>Eisensulfid *</t>
  </si>
  <si>
    <t>kein 0%</t>
  </si>
  <si>
    <t>wenig / mittel &lt; 25%</t>
  </si>
  <si>
    <t>viel &gt; 25%</t>
  </si>
  <si>
    <t>Kolmation</t>
  </si>
  <si>
    <t>Feststoffe</t>
  </si>
  <si>
    <t>Abfälle</t>
  </si>
  <si>
    <t>(aus Siedlungsentwässerung)</t>
  </si>
  <si>
    <t>vereinzelte</t>
  </si>
  <si>
    <t>viele</t>
  </si>
  <si>
    <t>Hygieneartikel</t>
  </si>
  <si>
    <t>WC-Papier</t>
  </si>
  <si>
    <t>Kehrichtsäcke</t>
  </si>
  <si>
    <t>Verpackungen</t>
  </si>
  <si>
    <t>_______________________________</t>
  </si>
  <si>
    <t>Heterotropher Bewuchs (*)</t>
  </si>
  <si>
    <t>3 Klassen</t>
  </si>
  <si>
    <t>5 Klassen</t>
  </si>
  <si>
    <t>mittel</t>
  </si>
  <si>
    <t>kein 
vereinzelt</t>
  </si>
  <si>
    <t>mittel
viel</t>
  </si>
  <si>
    <t>Pflanzenbewuchs</t>
  </si>
  <si>
    <t>kein / wenig</t>
  </si>
  <si>
    <t>Algen</t>
  </si>
  <si>
    <t>Moose</t>
  </si>
  <si>
    <t>Makrophyten</t>
  </si>
  <si>
    <t>&lt; 10%</t>
  </si>
  <si>
    <t>10 - 50%</t>
  </si>
  <si>
    <t>&gt; 50%</t>
  </si>
  <si>
    <t>_______________________________________________</t>
  </si>
  <si>
    <t>____________________________________________________________________</t>
  </si>
  <si>
    <t>Strömung (Zusatz zu *)</t>
  </si>
  <si>
    <t>schwach</t>
  </si>
  <si>
    <t>Name</t>
  </si>
  <si>
    <t>Ortsbezeichnung</t>
  </si>
  <si>
    <t>X_Koo</t>
  </si>
  <si>
    <t>Y_Koo</t>
  </si>
  <si>
    <t>A2 Protokollblatt Äusserer Aspekt</t>
  </si>
  <si>
    <t>Bearbeiter/in</t>
  </si>
  <si>
    <t>______________</t>
  </si>
  <si>
    <t>_________________________</t>
  </si>
  <si>
    <t>Bemerkung:</t>
  </si>
  <si>
    <t>Mit dem Knopf "Alles löschen"  können die Einträge gelöscht werden. Achtung es werden sämtliche Eingaben gelöscht, es gibt aber eine Sicherheitsabfrage.</t>
  </si>
  <si>
    <t>Entsprechend werden die Spalten wieder eingeblendet, wenn der Knopf "leere Spalten einblenden" gerückt wird.</t>
  </si>
  <si>
    <t>Es kann ausgedruckt und ins Feld mitgenommen werden.</t>
  </si>
  <si>
    <t>Nach der Beurteilung in Kurz-Beurteilung Einleitung und Gewässer übertragen, die Auswertung geschieht automatisch</t>
  </si>
  <si>
    <t>Mit dem Knopf "leere Spalten ausblenden" werden Parameterspalten (ab Spalte L) in denen keine Einträge sind ausgeblendet. Dies erhöht die Übersichtlichkeit.</t>
  </si>
  <si>
    <t>Werden die Werte in den Parameterspalten gelöscht, werden die entsprechenden Zellen wieder grün eingefärbt, wenn der Knopf "Auswerten" gedrückt wird</t>
  </si>
  <si>
    <t>Natürlicherweise wenig vorbelastetes Gewässer</t>
  </si>
  <si>
    <t>Dieses Tool wird laufend verbessert und an neue Erkenntnisse angepasst. Nutzen Sie jeweils die aktuelle Version auf unserer Homepage.</t>
  </si>
  <si>
    <t>Dieses Tool ist Eigentum der Dienststelle uwe Luzern</t>
  </si>
  <si>
    <t>Rot =nicht eingehalten, Grün=eingehalten. Beim MSK gibt es noch die Bewertung "kritisch"= Orange</t>
  </si>
  <si>
    <t xml:space="preserve">Grundlagen: </t>
  </si>
  <si>
    <t>Zweck dieses Tools:</t>
  </si>
  <si>
    <t>Anforderungen an die Einleitung von Deponiesickerwasser BAFU/VSA/VBSA 2012</t>
  </si>
  <si>
    <t>Methoden zur Untersuchung und Beurteilung der Fliessgewässer, chemisch-physikalische Erhebung, Nährstoffe, BAFU 2010</t>
  </si>
  <si>
    <t>Methoden zur Untersuchung und Beurteilung der Fliessgewässer, Äusserer Aspekt, BAFU/eawag 01/07 BAFU 2010</t>
  </si>
  <si>
    <t>Gefährdungsabschätzung bei Deponien, Anhörungsexemplar 10-07-2014, BAFU</t>
  </si>
  <si>
    <t>Abschätzung der Gewässerbelastung durch Deponiesickerwasser gemäss Modulstufenkonzept+GSchV</t>
  </si>
  <si>
    <t>Eidgenössische Gewässerschutzverordnung GSchV</t>
  </si>
  <si>
    <t>Anwendung:</t>
  </si>
  <si>
    <t>Dieses Tool wird im Kanton Luzern angewendet. Andere Kantone können davon abweichende Anforderungen stellen.</t>
  </si>
  <si>
    <t>Erkundigen Sie sich bei Ihrer Kantonalen Umweltschutzfachstelle.</t>
  </si>
  <si>
    <t>Stand: 24.03.2015</t>
  </si>
  <si>
    <t>Aus der Anwendung dieses Tools können keine Rechte abgeleitet werden. Es wird keinerlei Haftung übernommen.</t>
  </si>
  <si>
    <t>Das Tool berücksichtigt momentan die Vorbelastung des Gewässers vor der Einleitung nicht, meistens gibt es sowieso keine Messungen.</t>
  </si>
  <si>
    <t>Anleitung:</t>
  </si>
  <si>
    <t>Momentane Bewertung: Anstieg um maximal 0.33 Stufen: tragbar, um bis zu 0.4 Stufen: kritisch, über 0.4 Stufen: nicht tragbar.</t>
  </si>
  <si>
    <t>Hier können mehrere Deponiesickerwässer aufs mal ausgewertet werden.</t>
  </si>
  <si>
    <t>die Zellen entsprechend eingefärbt.</t>
  </si>
  <si>
    <t>Voraussetzungen:</t>
  </si>
  <si>
    <t>Sicherheitszenter-&gt;Einstellungen für Makros-&gt; alle Makros aktivieren)</t>
  </si>
  <si>
    <t>Das Tool verwendet VBA Code. Die Makroverarbeitung muss zugelassen sein (Datei-&gt;Optionen-&gt;Einstellungen für das</t>
  </si>
  <si>
    <t>Untersuchung und Beurteilung der Fliessgewässer, Modul Äusserer Aspekt, Nr. 01/07 Jahr 2007,  BAFU und EAWAG).</t>
  </si>
  <si>
    <t>Kurz-Beurteilung Einleitung und Gewässer. Diese Kurz-Beurteilung stellt einen Auszug aus dem Modulstufenkonzept (MSK) dar (Methoden zur</t>
  </si>
  <si>
    <t>Hilfsmittel zur Beurteilung der Einleitung von Deponiesickerwasser</t>
  </si>
  <si>
    <t>Es wird auch die Einhaltung der Anforderungen an die Einleitung in ein Gewässer gemäss GSchV geprüft.</t>
  </si>
  <si>
    <t>Hier sind die Grenzwerte gemäss GSchV eingetragen</t>
  </si>
  <si>
    <t>Hier sind die Zielwerte für das Gewässer eingetragen</t>
  </si>
  <si>
    <t>untere</t>
  </si>
  <si>
    <t>obere</t>
  </si>
  <si>
    <t>Gewässer-belastung durch die Einleitung</t>
  </si>
  <si>
    <r>
      <rPr>
        <b/>
        <sz val="11"/>
        <color theme="1"/>
        <rFont val="Arial"/>
        <family val="2"/>
      </rPr>
      <t xml:space="preserve">nach GSchV </t>
    </r>
    <r>
      <rPr>
        <b/>
        <sz val="9"/>
        <color theme="1"/>
        <rFont val="Arial"/>
        <family val="2"/>
      </rPr>
      <t>(Emissionsbetrachtung)</t>
    </r>
  </si>
  <si>
    <r>
      <rPr>
        <b/>
        <sz val="11"/>
        <color theme="1"/>
        <rFont val="Arial"/>
        <family val="2"/>
      </rPr>
      <t xml:space="preserve">nach Modulstufenkonzept </t>
    </r>
    <r>
      <rPr>
        <b/>
        <sz val="9"/>
        <color theme="1"/>
        <rFont val="Arial"/>
        <family val="2"/>
      </rPr>
      <t>(Immisssionsbetrachtung)</t>
    </r>
  </si>
  <si>
    <t>Die GSchV enthält eigentlich keine Anforderungen an den Sulfat- und Sulfidgehalt. Sulfatgehalte über 600 mg/l gelten als stark betonaggressiv. Sulfate bildet zusammen mit organischen abbaubaren Substanzen ein Milieu, in dem Mikroorganismen Sulfid bilden. Diese tritt als Schwefelwasserstoff in der Kanalisation aus. Schwfelwasserstoff bildet ein tötliches Risiko für das Kanalreinigungspersonal und ist auch toxisch für Wasserlebewesen. Massnahmen wie die Dosierung von Eisen(II)-sulfat oder Oxidationsmitteln wie Wasserstoffperoxid, Nitraten oder Kaliumpermanganat bezw. eine gute Belüftung sind zu empfehlen.</t>
  </si>
  <si>
    <t>90%-Wert Schüttmenge und C</t>
  </si>
  <si>
    <t>Median Schüttmenge und Konzentration C</t>
  </si>
  <si>
    <t>Schüttmenge 90%-Wert, C Median</t>
  </si>
  <si>
    <t>Das Tool basiert auf Excel, Office-Version 2010</t>
  </si>
  <si>
    <t>Im Bereich "Anstieg um Stufe nach Modulstufenkonzept" sind die Bewertungsgrenzen in Stufen eingetragen.</t>
  </si>
  <si>
    <t>Die entsprechenden Daten müssen in die grünen Felder eingetragen werden. Nach Drücken des Knopfes "Auswerten" werden</t>
  </si>
  <si>
    <t>angefordert werden:</t>
  </si>
  <si>
    <t>Dazu ist allerdings ein Passwort nötig. Dieses Passwort wird nur an die Umweltschutzfachstellen der Kantone abgegeben und kann hier</t>
  </si>
  <si>
    <t>Die Anforderungen an das Sickerwasser und an die Gewässer nach GSchV, sowie die Bewertungsgrenzen  gemäss MSK können geändert werden.</t>
  </si>
  <si>
    <t>Einleitung:</t>
  </si>
  <si>
    <t>Sickerwasser aus Deponien gilt als anderes verschmutztes Abwasser. Die Anforderungen an die Einleitung müssen daher im Einzelfall und nach</t>
  </si>
  <si>
    <t>Einzelfall festgelegt werden müssen. Für diese immissionrorientierte Betrachtung sind also die Verhältnisse am Standort entscheidend</t>
  </si>
  <si>
    <t>Als Hilfsmittel für die Beurteilung, Behandlung und Einleitung von Deponiesickerwasser, steht die Empfehlung des BAFU/VSA/VBSA von</t>
  </si>
  <si>
    <t>2012, Anforderungen an die Einleitung von Deponiesickerwasser, zur Verfügung.</t>
  </si>
  <si>
    <t>Dieses Tool dient zur Abschätzung der Gewässerbelastung durch die Einleitung von Deponiesickerwässern und erleichtert die emissions-</t>
  </si>
  <si>
    <t>Hier können Einzelbetrachtungen durchgeführt werden. Es können nur Einträge in Felder erfolgen, die Grün hinterlegt sind.</t>
  </si>
  <si>
    <t>notwendig. Dies bedeutet, dass die numerischen Anforderungen aufgrund der Beschaffenheit des Sickerwassers und des betroffenen Gewässers im</t>
  </si>
  <si>
    <r>
      <t xml:space="preserve">Schüttmenge </t>
    </r>
    <r>
      <rPr>
        <b/>
        <sz val="10"/>
        <color theme="9" tint="0.79998168889431442"/>
        <rFont val="Arial"/>
        <family val="2"/>
      </rPr>
      <t>90 %-Wert</t>
    </r>
  </si>
  <si>
    <t>Beispieldeponie Nirgendwo</t>
  </si>
  <si>
    <t>Beurteilung nach Modulstufen-konzept</t>
  </si>
  <si>
    <t>oder</t>
  </si>
  <si>
    <t>Neue Inertstoffdeponien</t>
  </si>
  <si>
    <t>im Kanton Luzern:</t>
  </si>
  <si>
    <r>
      <t xml:space="preserve">Sickerwassermenge in l/s </t>
    </r>
    <r>
      <rPr>
        <b/>
        <vertAlign val="superscript"/>
        <sz val="10"/>
        <rFont val="Arial"/>
        <family val="2"/>
      </rPr>
      <t>(8)</t>
    </r>
  </si>
  <si>
    <r>
      <t>Konzentration eintragen</t>
    </r>
    <r>
      <rPr>
        <b/>
        <vertAlign val="superscript"/>
        <sz val="10"/>
        <color theme="1"/>
        <rFont val="Arial"/>
        <family val="2"/>
      </rPr>
      <t xml:space="preserve"> (9)</t>
    </r>
  </si>
  <si>
    <t>Messwerte Deponiesicker-wasser</t>
  </si>
  <si>
    <t>Aus Methoden zur Untersuchung und Beurteilung der Fliessgewässer, Seite 18: "Die Wahl eines geeigneten Schätzwertes richtet sich nach der Verteilung der Werte und nach der Fragestellung. Das 90%  Perzentil wird als Standard vorgeschlagen."</t>
  </si>
  <si>
    <r>
      <t>Anstieg um Stufenanteile</t>
    </r>
    <r>
      <rPr>
        <vertAlign val="superscript"/>
        <sz val="10"/>
        <color theme="1"/>
        <rFont val="Arial"/>
        <family val="2"/>
      </rPr>
      <t xml:space="preserve"> (11)</t>
    </r>
  </si>
  <si>
    <t>dem Stand der Technik festgelegt werden. Daher ist zusätzlich zum emissionsorientierten Ansatz auch eine immissionsorientierte Betrachtung</t>
  </si>
  <si>
    <t>und immissionsorientierte Beurteilung.</t>
  </si>
  <si>
    <t>lukas.grauwiler@lu.ch</t>
  </si>
  <si>
    <t>andreas.wueest@lu.ch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</si>
</sst>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31" x14ac:knownFonts="1">
    <font>
      <sz val="10"/>
      <color theme="1"/>
      <name val="Arial"/>
      <family val="2"/>
    </font>
    <font>
      <b/>
      <sz val="10"/>
      <color theme="1"/>
      <name val="Arial"/>
      <family val="2"/>
    </font>
    <font>
      <b/>
      <sz val="14"/>
      <color theme="1"/>
      <name val="Arial"/>
      <family val="2"/>
    </font>
    <font>
      <sz val="8"/>
      <color theme="1"/>
      <name val="Arial"/>
      <family val="2"/>
    </font>
    <font>
      <b/>
      <sz val="10"/>
      <color theme="1"/>
      <name val="Symbol"/>
      <family val="1"/>
      <charset val="2"/>
    </font>
    <font>
      <b/>
      <sz val="12"/>
      <color theme="1"/>
      <name val="Arial"/>
      <family val="2"/>
    </font>
    <font>
      <sz val="12"/>
      <color theme="1"/>
      <name val="Arial"/>
      <family val="2"/>
    </font>
    <font>
      <sz val="11"/>
      <color theme="1"/>
      <name val="Arial"/>
      <family val="2"/>
    </font>
    <font>
      <sz val="10"/>
      <color rgb="FF000000"/>
      <name val="Arial"/>
      <family val="2"/>
    </font>
    <font>
      <b/>
      <sz val="9"/>
      <color theme="1"/>
      <name val="Arial"/>
      <family val="2"/>
    </font>
    <font>
      <sz val="10"/>
      <name val="Arial"/>
      <family val="2"/>
    </font>
    <font>
      <b/>
      <sz val="14"/>
      <name val="Arial"/>
      <family val="2"/>
    </font>
    <font>
      <b/>
      <sz val="10"/>
      <name val="Arial"/>
      <family val="2"/>
    </font>
    <font>
      <b/>
      <sz val="12"/>
      <name val="Arial"/>
      <family val="2"/>
    </font>
    <font>
      <b/>
      <sz val="8"/>
      <name val="Arial"/>
      <family val="2"/>
    </font>
    <font>
      <b/>
      <vertAlign val="superscript"/>
      <sz val="10"/>
      <name val="Arial"/>
      <family val="2"/>
    </font>
    <font>
      <b/>
      <sz val="11"/>
      <name val="Arial"/>
      <family val="2"/>
    </font>
    <font>
      <b/>
      <vertAlign val="superscript"/>
      <sz val="8"/>
      <name val="Arial"/>
      <family val="2"/>
    </font>
    <font>
      <sz val="8"/>
      <name val="Arial"/>
      <family val="2"/>
    </font>
    <font>
      <b/>
      <sz val="8"/>
      <color theme="1"/>
      <name val="Arial"/>
      <family val="2"/>
    </font>
    <font>
      <b/>
      <sz val="8"/>
      <color theme="1"/>
      <name val="Symbol"/>
      <family val="1"/>
      <charset val="2"/>
    </font>
    <font>
      <sz val="10"/>
      <color theme="0"/>
      <name val="Arial"/>
      <family val="2"/>
    </font>
    <font>
      <sz val="14"/>
      <color theme="1"/>
      <name val="Wingdings"/>
      <charset val="2"/>
    </font>
    <font>
      <sz val="14"/>
      <color theme="1"/>
      <name val="Arial"/>
      <family val="2"/>
    </font>
    <font>
      <sz val="12"/>
      <color theme="1"/>
      <name val="Calibri"/>
      <family val="2"/>
      <scheme val="minor"/>
    </font>
    <font>
      <b/>
      <sz val="11"/>
      <color theme="1"/>
      <name val="Arial"/>
      <family val="2"/>
    </font>
    <font>
      <u/>
      <sz val="10"/>
      <color theme="10"/>
      <name val="Arial"/>
      <family val="2"/>
    </font>
    <font>
      <b/>
      <sz val="10"/>
      <color theme="0"/>
      <name val="Arial"/>
      <family val="2"/>
    </font>
    <font>
      <b/>
      <sz val="10"/>
      <color theme="9" tint="0.79998168889431442"/>
      <name val="Arial"/>
      <family val="2"/>
    </font>
    <font>
      <b/>
      <vertAlign val="superscript"/>
      <sz val="10"/>
      <color theme="1"/>
      <name val="Arial"/>
      <family val="2"/>
    </font>
    <font>
      <vertAlign val="superscript"/>
      <sz val="10"/>
      <color theme="1"/>
      <name val="Arial"/>
      <family val="2"/>
    </font>
  </fonts>
  <fills count="19">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6" tint="0.79998168889431442"/>
        <bgColor auto="1"/>
      </patternFill>
    </fill>
    <fill>
      <patternFill patternType="solid">
        <fgColor theme="6" tint="0.7999511703848384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508">
    <xf numFmtId="0" fontId="0" fillId="0" borderId="0" xfId="0"/>
    <xf numFmtId="0" fontId="1" fillId="0" borderId="0" xfId="0" applyFont="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0" fillId="0" borderId="1" xfId="0" applyFont="1" applyBorder="1"/>
    <xf numFmtId="0" fontId="0" fillId="0" borderId="1" xfId="0" applyFont="1" applyBorder="1" applyAlignment="1">
      <alignment wrapText="1"/>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xf numFmtId="0" fontId="0" fillId="0" borderId="11" xfId="0" applyFont="1" applyBorder="1" applyAlignment="1">
      <alignment horizontal="center"/>
    </xf>
    <xf numFmtId="0" fontId="0" fillId="0" borderId="12" xfId="0" applyFont="1" applyBorder="1"/>
    <xf numFmtId="0" fontId="0" fillId="4" borderId="16" xfId="0" applyFont="1" applyFill="1" applyBorder="1" applyAlignment="1">
      <alignment horizontal="center" vertical="center"/>
    </xf>
    <xf numFmtId="0" fontId="0" fillId="0" borderId="0" xfId="0" applyAlignment="1">
      <alignment horizontal="center" vertical="center"/>
    </xf>
    <xf numFmtId="0" fontId="0" fillId="3" borderId="1" xfId="0"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0" borderId="3" xfId="0" applyBorder="1" applyAlignment="1">
      <alignment wrapText="1"/>
    </xf>
    <xf numFmtId="0" fontId="1" fillId="0" borderId="16" xfId="0" applyFont="1" applyBorder="1"/>
    <xf numFmtId="0" fontId="0" fillId="0" borderId="17" xfId="0" applyFont="1" applyBorder="1"/>
    <xf numFmtId="0" fontId="0" fillId="0" borderId="18" xfId="0" applyFont="1" applyBorder="1"/>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18" xfId="0" applyFont="1" applyBorder="1"/>
    <xf numFmtId="0" fontId="0" fillId="6" borderId="30"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5"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0" fillId="0" borderId="13" xfId="0" applyFont="1" applyBorder="1" applyAlignment="1">
      <alignment horizontal="center" vertical="center"/>
    </xf>
    <xf numFmtId="0" fontId="0" fillId="6" borderId="28" xfId="0" applyFont="1" applyFill="1" applyBorder="1" applyAlignment="1">
      <alignment horizontal="center" vertical="center"/>
    </xf>
    <xf numFmtId="0" fontId="0" fillId="0" borderId="0" xfId="0" applyAlignment="1" applyProtection="1">
      <alignment horizontal="center"/>
    </xf>
    <xf numFmtId="0" fontId="1" fillId="0" borderId="0" xfId="0" applyFont="1" applyProtection="1"/>
    <xf numFmtId="0" fontId="0" fillId="0" borderId="0" xfId="0" applyProtection="1"/>
    <xf numFmtId="0" fontId="0" fillId="0" borderId="0" xfId="0" applyAlignment="1" applyProtection="1">
      <alignment horizontal="center" vertical="center"/>
    </xf>
    <xf numFmtId="0" fontId="0" fillId="0" borderId="0" xfId="0" applyBorder="1" applyProtection="1"/>
    <xf numFmtId="0" fontId="0" fillId="0" borderId="35" xfId="0" applyBorder="1"/>
    <xf numFmtId="0" fontId="0" fillId="0" borderId="35" xfId="0" applyBorder="1" applyAlignment="1">
      <alignment horizontal="center" vertical="center"/>
    </xf>
    <xf numFmtId="0" fontId="0" fillId="0" borderId="20" xfId="0" applyBorder="1" applyAlignment="1">
      <alignment horizontal="center" vertical="center"/>
    </xf>
    <xf numFmtId="0" fontId="0" fillId="0" borderId="0" xfId="0" applyBorder="1"/>
    <xf numFmtId="0" fontId="0" fillId="0" borderId="0" xfId="0" applyBorder="1" applyAlignment="1">
      <alignment horizontal="center" vertical="center"/>
    </xf>
    <xf numFmtId="0" fontId="1" fillId="0" borderId="0" xfId="0" applyFont="1" applyBorder="1"/>
    <xf numFmtId="0" fontId="0" fillId="0" borderId="24" xfId="0" applyBorder="1" applyAlignment="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horizontal="right"/>
    </xf>
    <xf numFmtId="0" fontId="0" fillId="0" borderId="36" xfId="0" applyBorder="1" applyProtection="1"/>
    <xf numFmtId="0" fontId="0" fillId="0" borderId="38" xfId="0" applyFont="1" applyFill="1" applyBorder="1"/>
    <xf numFmtId="0" fontId="0" fillId="0" borderId="0" xfId="0" applyFont="1" applyFill="1"/>
    <xf numFmtId="0" fontId="0" fillId="0" borderId="0" xfId="0" applyFont="1" applyAlignment="1">
      <alignment vertical="top" wrapText="1"/>
    </xf>
    <xf numFmtId="0" fontId="0" fillId="0" borderId="4" xfId="0" applyBorder="1" applyAlignment="1">
      <alignment wrapText="1"/>
    </xf>
    <xf numFmtId="0" fontId="5" fillId="0" borderId="0" xfId="0" applyFont="1"/>
    <xf numFmtId="0" fontId="2" fillId="0" borderId="0" xfId="0" applyFont="1"/>
    <xf numFmtId="0" fontId="0" fillId="0" borderId="0" xfId="0" applyAlignment="1">
      <alignment wrapText="1"/>
    </xf>
    <xf numFmtId="0" fontId="0" fillId="0" borderId="20" xfId="0" applyBorder="1"/>
    <xf numFmtId="0" fontId="0" fillId="0" borderId="33" xfId="0" applyBorder="1" applyAlignment="1">
      <alignment wrapText="1"/>
    </xf>
    <xf numFmtId="0" fontId="0" fillId="0" borderId="43" xfId="0" applyBorder="1" applyAlignment="1">
      <alignment wrapText="1"/>
    </xf>
    <xf numFmtId="0" fontId="0" fillId="0" borderId="34" xfId="0" applyBorder="1" applyAlignment="1">
      <alignment wrapText="1"/>
    </xf>
    <xf numFmtId="0" fontId="0" fillId="0" borderId="0" xfId="0" applyAlignment="1">
      <alignment vertical="center"/>
    </xf>
    <xf numFmtId="0" fontId="0" fillId="0" borderId="33" xfId="0" applyBorder="1" applyAlignment="1">
      <alignment horizontal="center" textRotation="90" wrapText="1"/>
    </xf>
    <xf numFmtId="0" fontId="0" fillId="0" borderId="43" xfId="0" applyBorder="1" applyAlignment="1">
      <alignment horizontal="center" textRotation="90" wrapText="1"/>
    </xf>
    <xf numFmtId="0" fontId="0" fillId="0" borderId="34" xfId="0" applyBorder="1" applyAlignment="1">
      <alignment horizontal="center" textRotation="90" wrapText="1"/>
    </xf>
    <xf numFmtId="0" fontId="0" fillId="0" borderId="0" xfId="0" applyBorder="1" applyAlignment="1">
      <alignment horizontal="center" textRotation="90" wrapText="1"/>
    </xf>
    <xf numFmtId="0" fontId="0" fillId="0" borderId="45" xfId="0" applyBorder="1" applyAlignment="1">
      <alignment horizontal="center" textRotation="90" wrapText="1"/>
    </xf>
    <xf numFmtId="0" fontId="0" fillId="0" borderId="23" xfId="0" applyBorder="1"/>
    <xf numFmtId="0" fontId="0" fillId="0" borderId="24" xfId="0" applyBorder="1"/>
    <xf numFmtId="0" fontId="0" fillId="0" borderId="23" xfId="0" applyBorder="1" applyAlignment="1">
      <alignment horizontal="center" vertical="center"/>
    </xf>
    <xf numFmtId="0" fontId="0" fillId="0" borderId="24" xfId="0" applyBorder="1" applyAlignment="1">
      <alignment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6" xfId="0" applyBorder="1"/>
    <xf numFmtId="0" fontId="0" fillId="0" borderId="22" xfId="0" applyBorder="1"/>
    <xf numFmtId="0" fontId="1" fillId="0" borderId="19" xfId="0" applyFont="1" applyBorder="1"/>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 fillId="0" borderId="2" xfId="0" applyFont="1" applyBorder="1" applyAlignment="1">
      <alignment horizontal="center" textRotation="90" wrapText="1"/>
    </xf>
    <xf numFmtId="0" fontId="0" fillId="6" borderId="1" xfId="0" applyFill="1" applyBorder="1"/>
    <xf numFmtId="0" fontId="0" fillId="10" borderId="1" xfId="0" applyFill="1" applyBorder="1"/>
    <xf numFmtId="0" fontId="0" fillId="11" borderId="1" xfId="0" applyFill="1" applyBorder="1"/>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Alignment="1" applyProtection="1">
      <alignment horizontal="left" vertical="center"/>
    </xf>
    <xf numFmtId="0" fontId="6" fillId="0" borderId="35" xfId="0" applyFont="1" applyBorder="1" applyAlignment="1" applyProtection="1">
      <alignment horizontal="left" vertical="center"/>
    </xf>
    <xf numFmtId="0" fontId="6" fillId="0" borderId="35"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6" fillId="0" borderId="24"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36" xfId="0" applyFont="1" applyBorder="1" applyAlignment="1" applyProtection="1">
      <alignment horizontal="left" vertical="center"/>
    </xf>
    <xf numFmtId="0" fontId="6" fillId="0" borderId="36"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6" fillId="0" borderId="24" xfId="0" applyFont="1" applyFill="1" applyBorder="1" applyAlignment="1" applyProtection="1">
      <alignment horizontal="center" vertical="center"/>
    </xf>
    <xf numFmtId="0" fontId="5" fillId="0" borderId="36" xfId="0" applyFont="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39"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0" xfId="0" applyFont="1" applyFill="1" applyAlignment="1" applyProtection="1">
      <alignment horizontal="left" vertical="center"/>
    </xf>
    <xf numFmtId="0" fontId="6" fillId="0" borderId="27" xfId="0" applyFont="1" applyFill="1" applyBorder="1" applyAlignment="1" applyProtection="1">
      <alignment horizontal="left" vertical="center"/>
    </xf>
    <xf numFmtId="0" fontId="6" fillId="6"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0" borderId="19" xfId="0" applyFont="1" applyBorder="1" applyAlignment="1" applyProtection="1">
      <alignment horizontal="center" vertical="center"/>
    </xf>
    <xf numFmtId="0" fontId="5" fillId="0" borderId="35" xfId="0" applyFont="1" applyBorder="1" applyAlignment="1" applyProtection="1">
      <alignment horizontal="left" vertical="center"/>
    </xf>
    <xf numFmtId="0" fontId="6" fillId="0" borderId="35"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19" xfId="0" applyFont="1" applyBorder="1" applyAlignment="1" applyProtection="1">
      <alignment horizontal="left" vertical="center"/>
    </xf>
    <xf numFmtId="0" fontId="6" fillId="0" borderId="35" xfId="0" applyFont="1" applyFill="1" applyBorder="1" applyAlignment="1" applyProtection="1">
      <alignment horizontal="left" vertical="center"/>
    </xf>
    <xf numFmtId="0" fontId="5" fillId="6"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6" fillId="0" borderId="21" xfId="0" applyFont="1" applyBorder="1" applyAlignment="1" applyProtection="1">
      <alignment horizontal="left" vertical="center"/>
    </xf>
    <xf numFmtId="0" fontId="6" fillId="0" borderId="36"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Alignment="1" applyProtection="1">
      <alignment wrapText="1"/>
      <protection locked="0"/>
    </xf>
    <xf numFmtId="0" fontId="1" fillId="12" borderId="19" xfId="0" applyFont="1" applyFill="1" applyBorder="1" applyAlignment="1" applyProtection="1">
      <alignment horizontal="center" vertical="center"/>
    </xf>
    <xf numFmtId="0" fontId="0" fillId="12" borderId="21" xfId="0" applyFill="1" applyBorder="1" applyAlignment="1" applyProtection="1">
      <alignment horizontal="center" vertical="center"/>
    </xf>
    <xf numFmtId="0" fontId="1" fillId="12" borderId="40" xfId="0" applyFont="1" applyFill="1" applyBorder="1" applyAlignment="1" applyProtection="1">
      <alignment horizontal="center" vertical="center" wrapText="1"/>
    </xf>
    <xf numFmtId="0" fontId="1" fillId="5" borderId="53" xfId="0" applyFont="1" applyFill="1" applyBorder="1" applyAlignment="1" applyProtection="1">
      <alignment horizontal="center" vertical="center" wrapText="1"/>
    </xf>
    <xf numFmtId="0" fontId="1" fillId="5" borderId="54" xfId="0" applyFont="1" applyFill="1" applyBorder="1" applyAlignment="1" applyProtection="1">
      <alignment horizontal="center" vertical="center" wrapText="1"/>
    </xf>
    <xf numFmtId="0" fontId="1" fillId="5" borderId="47"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wrapText="1"/>
      <protection locked="0"/>
    </xf>
    <xf numFmtId="0" fontId="1" fillId="0" borderId="0" xfId="0" applyFont="1" applyFill="1" applyBorder="1" applyAlignment="1" applyProtection="1">
      <alignment horizontal="left" vertical="center"/>
    </xf>
    <xf numFmtId="0" fontId="0" fillId="0" borderId="0" xfId="0" applyFont="1" applyAlignment="1">
      <alignment horizontal="center" vertical="top"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19" xfId="0" applyBorder="1" applyAlignment="1">
      <alignment horizontal="center" vertical="center"/>
    </xf>
    <xf numFmtId="0" fontId="1" fillId="0" borderId="23" xfId="0" applyFont="1" applyBorder="1"/>
    <xf numFmtId="0" fontId="0" fillId="0" borderId="23" xfId="0" applyBorder="1" applyAlignment="1" applyProtection="1">
      <alignment horizontal="center" vertical="center"/>
    </xf>
    <xf numFmtId="0" fontId="0" fillId="0" borderId="21" xfId="0" applyBorder="1" applyAlignment="1" applyProtection="1">
      <alignment horizontal="center" vertical="center"/>
    </xf>
    <xf numFmtId="0" fontId="1" fillId="0" borderId="20" xfId="0" applyFont="1" applyBorder="1"/>
    <xf numFmtId="0" fontId="1" fillId="0" borderId="53" xfId="0" applyFont="1" applyBorder="1"/>
    <xf numFmtId="0" fontId="1" fillId="0" borderId="47" xfId="0" applyFont="1" applyBorder="1"/>
    <xf numFmtId="0" fontId="0" fillId="0" borderId="50" xfId="0" applyBorder="1" applyProtection="1"/>
    <xf numFmtId="0" fontId="0" fillId="0" borderId="32" xfId="0" applyBorder="1"/>
    <xf numFmtId="0" fontId="0" fillId="0" borderId="26" xfId="0" applyBorder="1" applyProtection="1"/>
    <xf numFmtId="0" fontId="0" fillId="0" borderId="55" xfId="0" applyBorder="1" applyAlignment="1" applyProtection="1">
      <alignment horizontal="center" vertical="center"/>
    </xf>
    <xf numFmtId="0" fontId="0" fillId="5" borderId="11" xfId="0" applyFont="1" applyFill="1" applyBorder="1" applyAlignment="1" applyProtection="1">
      <alignment horizontal="center" vertical="center"/>
    </xf>
    <xf numFmtId="2" fontId="0" fillId="0" borderId="3" xfId="0" applyNumberFormat="1" applyFont="1" applyBorder="1" applyAlignment="1" applyProtection="1">
      <alignment horizontal="center" vertical="center"/>
    </xf>
    <xf numFmtId="0" fontId="0" fillId="5" borderId="8" xfId="0" applyFont="1" applyFill="1" applyBorder="1" applyAlignment="1" applyProtection="1">
      <alignment horizontal="center" vertical="center"/>
    </xf>
    <xf numFmtId="2" fontId="0" fillId="0" borderId="8" xfId="0" applyNumberFormat="1" applyFont="1" applyBorder="1" applyAlignment="1" applyProtection="1">
      <alignment horizontal="center" vertical="center"/>
    </xf>
    <xf numFmtId="0" fontId="0" fillId="4" borderId="14" xfId="0" applyFont="1" applyFill="1" applyBorder="1" applyAlignment="1">
      <alignment horizontal="center" vertical="center" wrapText="1"/>
    </xf>
    <xf numFmtId="0" fontId="0" fillId="5" borderId="5" xfId="0" applyFont="1" applyFill="1" applyBorder="1" applyAlignment="1" applyProtection="1">
      <alignment horizontal="center" vertical="center"/>
    </xf>
    <xf numFmtId="165" fontId="0" fillId="0" borderId="8" xfId="0" applyNumberFormat="1" applyFont="1" applyBorder="1" applyAlignment="1" applyProtection="1">
      <alignment horizontal="center" vertical="center"/>
    </xf>
    <xf numFmtId="165" fontId="0" fillId="0" borderId="5" xfId="0" applyNumberFormat="1" applyFont="1" applyBorder="1" applyAlignment="1" applyProtection="1">
      <alignment horizontal="center" vertical="center"/>
    </xf>
    <xf numFmtId="2" fontId="0" fillId="0" borderId="9" xfId="0" applyNumberFormat="1" applyFont="1" applyFill="1" applyBorder="1" applyAlignment="1" applyProtection="1">
      <alignment horizontal="center" vertical="center"/>
    </xf>
    <xf numFmtId="166" fontId="0" fillId="0" borderId="8" xfId="0" applyNumberFormat="1" applyFont="1" applyBorder="1" applyAlignment="1" applyProtection="1">
      <alignment horizontal="center" vertical="center"/>
    </xf>
    <xf numFmtId="0" fontId="9" fillId="6" borderId="2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xf numFmtId="0" fontId="0" fillId="0" borderId="0" xfId="0" applyFont="1" applyBorder="1" applyAlignment="1">
      <alignment horizontal="center" vertical="center"/>
    </xf>
    <xf numFmtId="165" fontId="0" fillId="0" borderId="0" xfId="0" applyNumberFormat="1" applyFont="1" applyBorder="1" applyAlignment="1" applyProtection="1">
      <alignment horizontal="center" vertical="center"/>
    </xf>
    <xf numFmtId="2" fontId="0" fillId="0" borderId="0" xfId="0" applyNumberFormat="1"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5" borderId="7" xfId="0" applyFont="1" applyFill="1" applyBorder="1" applyAlignment="1">
      <alignment horizontal="center" vertical="center"/>
    </xf>
    <xf numFmtId="0" fontId="0" fillId="5" borderId="13" xfId="0" applyFont="1" applyFill="1" applyBorder="1" applyAlignment="1" applyProtection="1">
      <alignment horizontal="center" vertical="center"/>
    </xf>
    <xf numFmtId="0" fontId="0" fillId="5" borderId="9" xfId="0" applyFont="1" applyFill="1" applyBorder="1" applyAlignment="1" applyProtection="1">
      <alignment horizontal="center" vertical="center"/>
    </xf>
    <xf numFmtId="0" fontId="0" fillId="5" borderId="7" xfId="0" applyFont="1" applyFill="1" applyBorder="1" applyAlignment="1" applyProtection="1">
      <alignment horizontal="center" vertical="center"/>
    </xf>
    <xf numFmtId="2" fontId="0" fillId="0" borderId="7" xfId="0" applyNumberFormat="1" applyFont="1" applyFill="1" applyBorder="1" applyAlignment="1" applyProtection="1">
      <alignment horizontal="center" vertical="center"/>
    </xf>
    <xf numFmtId="0" fontId="1" fillId="0" borderId="0" xfId="0" quotePrefix="1" applyFont="1" applyAlignment="1">
      <alignment horizontal="right" vertical="top" wrapText="1"/>
    </xf>
    <xf numFmtId="0" fontId="1" fillId="0" borderId="0" xfId="0" quotePrefix="1" applyFont="1" applyAlignment="1">
      <alignment horizontal="right"/>
    </xf>
    <xf numFmtId="0" fontId="0" fillId="0" borderId="0" xfId="0" applyFill="1" applyBorder="1" applyAlignment="1" applyProtection="1">
      <alignment vertical="top" wrapText="1"/>
    </xf>
    <xf numFmtId="0" fontId="0" fillId="0" borderId="24" xfId="0" applyFill="1" applyBorder="1" applyAlignment="1" applyProtection="1">
      <alignment vertical="top" wrapText="1"/>
    </xf>
    <xf numFmtId="0" fontId="1" fillId="0" borderId="0" xfId="0" quotePrefix="1" applyFont="1" applyFill="1" applyBorder="1" applyAlignment="1" applyProtection="1">
      <alignment horizontal="right" vertical="top"/>
    </xf>
    <xf numFmtId="0" fontId="10" fillId="0" borderId="0" xfId="0" applyFont="1"/>
    <xf numFmtId="0" fontId="10" fillId="0" borderId="0" xfId="0" applyFont="1" applyAlignment="1">
      <alignment horizontal="center"/>
    </xf>
    <xf numFmtId="0" fontId="10" fillId="0" borderId="0" xfId="0" applyFont="1" applyAlignment="1">
      <alignment horizontal="center" vertical="center"/>
    </xf>
    <xf numFmtId="0" fontId="10" fillId="0" borderId="19" xfId="0" applyFont="1" applyBorder="1" applyAlignment="1">
      <alignment horizontal="center"/>
    </xf>
    <xf numFmtId="0" fontId="11" fillId="0" borderId="35" xfId="0" applyFont="1" applyBorder="1"/>
    <xf numFmtId="0" fontId="10" fillId="0" borderId="35" xfId="0" applyFont="1" applyBorder="1"/>
    <xf numFmtId="0" fontId="10" fillId="0" borderId="20" xfId="0" applyFont="1" applyBorder="1" applyAlignment="1">
      <alignment horizontal="center" vertical="center"/>
    </xf>
    <xf numFmtId="0" fontId="10" fillId="0" borderId="23" xfId="0" applyFont="1" applyBorder="1" applyAlignment="1">
      <alignment horizontal="center"/>
    </xf>
    <xf numFmtId="0" fontId="10" fillId="0" borderId="0" xfId="0" applyFont="1" applyBorder="1"/>
    <xf numFmtId="0" fontId="10" fillId="0" borderId="24" xfId="0" applyFont="1" applyBorder="1" applyAlignment="1">
      <alignment horizontal="center" vertical="center"/>
    </xf>
    <xf numFmtId="0" fontId="12" fillId="0" borderId="0" xfId="0" applyFont="1" applyBorder="1"/>
    <xf numFmtId="0" fontId="12" fillId="0" borderId="32" xfId="0" applyFont="1" applyBorder="1" applyAlignment="1">
      <alignment vertical="top"/>
    </xf>
    <xf numFmtId="0" fontId="10" fillId="3" borderId="1" xfId="0" applyFont="1" applyFill="1" applyBorder="1" applyAlignment="1" applyProtection="1">
      <alignment horizontal="center" vertical="center"/>
      <protection locked="0"/>
    </xf>
    <xf numFmtId="0" fontId="10" fillId="0" borderId="0" xfId="0" applyFont="1" applyBorder="1" applyAlignment="1">
      <alignment horizontal="left" vertical="top"/>
    </xf>
    <xf numFmtId="0" fontId="10" fillId="0" borderId="0" xfId="0" applyFont="1" applyProtection="1"/>
    <xf numFmtId="0" fontId="10" fillId="0" borderId="23" xfId="0" applyFont="1" applyBorder="1" applyAlignment="1" applyProtection="1">
      <alignment horizontal="center"/>
    </xf>
    <xf numFmtId="0" fontId="12" fillId="0" borderId="0" xfId="0" applyFont="1" applyBorder="1" applyProtection="1"/>
    <xf numFmtId="0" fontId="10" fillId="0" borderId="0" xfId="0" applyFont="1" applyBorder="1" applyAlignment="1" applyProtection="1">
      <alignment horizontal="left" vertical="top"/>
    </xf>
    <xf numFmtId="0" fontId="10" fillId="0" borderId="0" xfId="0" applyFont="1" applyFill="1" applyBorder="1" applyAlignment="1" applyProtection="1">
      <alignment horizontal="center" vertical="center"/>
    </xf>
    <xf numFmtId="0" fontId="10" fillId="0" borderId="0" xfId="0" applyFont="1" applyBorder="1" applyProtection="1"/>
    <xf numFmtId="0" fontId="13" fillId="0" borderId="0" xfId="0" applyFont="1" applyBorder="1" applyProtection="1"/>
    <xf numFmtId="0" fontId="13" fillId="0" borderId="24" xfId="0" applyFont="1" applyBorder="1" applyAlignment="1" applyProtection="1">
      <alignment horizontal="center" vertical="center"/>
    </xf>
    <xf numFmtId="0" fontId="10" fillId="0" borderId="0" xfId="0" applyFont="1" applyFill="1" applyBorder="1" applyProtection="1"/>
    <xf numFmtId="0" fontId="10" fillId="0" borderId="0" xfId="0" applyFont="1" applyFill="1" applyBorder="1" applyProtection="1">
      <protection locked="0"/>
    </xf>
    <xf numFmtId="0" fontId="10" fillId="0" borderId="0" xfId="0" applyFont="1" applyBorder="1" applyProtection="1">
      <protection locked="0"/>
    </xf>
    <xf numFmtId="0" fontId="10" fillId="8" borderId="21" xfId="0" applyFont="1" applyFill="1" applyBorder="1" applyProtection="1"/>
    <xf numFmtId="0" fontId="10" fillId="8" borderId="36" xfId="0" applyFont="1" applyFill="1" applyBorder="1" applyProtection="1"/>
    <xf numFmtId="0" fontId="10" fillId="0" borderId="21" xfId="0" applyFont="1" applyBorder="1" applyAlignment="1" applyProtection="1">
      <alignment horizontal="center"/>
    </xf>
    <xf numFmtId="0" fontId="12" fillId="0" borderId="36" xfId="0" applyFont="1" applyBorder="1" applyProtection="1"/>
    <xf numFmtId="0" fontId="10" fillId="0" borderId="36" xfId="0" applyFont="1" applyBorder="1" applyProtection="1"/>
    <xf numFmtId="0" fontId="10" fillId="0" borderId="22" xfId="0" applyFont="1" applyBorder="1" applyAlignment="1" applyProtection="1">
      <alignment horizontal="center" vertical="center"/>
    </xf>
    <xf numFmtId="0" fontId="10" fillId="0" borderId="0" xfId="0" applyFont="1" applyBorder="1" applyAlignment="1" applyProtection="1">
      <alignment horizontal="center"/>
    </xf>
    <xf numFmtId="0" fontId="10" fillId="0" borderId="0" xfId="0" applyFont="1" applyBorder="1" applyAlignment="1" applyProtection="1">
      <alignment horizontal="center" vertical="center"/>
    </xf>
    <xf numFmtId="0" fontId="0" fillId="0" borderId="36" xfId="0" applyFill="1" applyBorder="1" applyAlignment="1" applyProtection="1">
      <alignment horizontal="left" vertical="top" wrapText="1"/>
    </xf>
    <xf numFmtId="0" fontId="0" fillId="0" borderId="22" xfId="0" applyFill="1" applyBorder="1" applyAlignment="1" applyProtection="1">
      <alignment horizontal="left" vertical="top" wrapText="1"/>
    </xf>
    <xf numFmtId="0" fontId="0" fillId="0" borderId="2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3" fillId="12" borderId="5"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0" fillId="12" borderId="3" xfId="0" applyFont="1" applyFill="1" applyBorder="1" applyAlignment="1" applyProtection="1">
      <alignment horizontal="center" vertical="center"/>
    </xf>
    <xf numFmtId="0" fontId="0" fillId="12" borderId="4" xfId="0" applyFont="1" applyFill="1" applyBorder="1" applyAlignment="1" applyProtection="1">
      <alignment horizontal="center" vertical="center"/>
    </xf>
    <xf numFmtId="0" fontId="0" fillId="12" borderId="11" xfId="0" applyFont="1" applyFill="1" applyBorder="1" applyAlignment="1" applyProtection="1">
      <alignment horizontal="center" vertical="center"/>
    </xf>
    <xf numFmtId="0" fontId="0" fillId="12" borderId="13" xfId="0" applyFont="1" applyFill="1" applyBorder="1" applyAlignment="1" applyProtection="1">
      <alignment horizontal="center" vertical="center"/>
    </xf>
    <xf numFmtId="0" fontId="0" fillId="12" borderId="53" xfId="0" applyFont="1" applyFill="1" applyBorder="1" applyAlignment="1" applyProtection="1">
      <alignment horizontal="center" vertical="center"/>
    </xf>
    <xf numFmtId="0" fontId="0" fillId="12" borderId="47" xfId="0" applyFont="1" applyFill="1" applyBorder="1" applyAlignment="1" applyProtection="1">
      <alignment horizontal="center" vertical="center"/>
    </xf>
    <xf numFmtId="0" fontId="1" fillId="7" borderId="33" xfId="0" applyFont="1" applyFill="1" applyBorder="1" applyAlignment="1" applyProtection="1">
      <alignment horizontal="center" vertical="center"/>
    </xf>
    <xf numFmtId="0" fontId="1" fillId="7" borderId="34" xfId="0" applyFont="1" applyFill="1" applyBorder="1" applyAlignment="1" applyProtection="1">
      <alignment horizontal="center" vertical="center"/>
    </xf>
    <xf numFmtId="0" fontId="11" fillId="0" borderId="0" xfId="0" applyFont="1" applyBorder="1"/>
    <xf numFmtId="0" fontId="5" fillId="0" borderId="0" xfId="0" applyFont="1" applyBorder="1"/>
    <xf numFmtId="0" fontId="10" fillId="0" borderId="0" xfId="0" applyFont="1" applyBorder="1" applyAlignment="1">
      <alignment horizontal="right"/>
    </xf>
    <xf numFmtId="2" fontId="0" fillId="0" borderId="4" xfId="0" applyNumberFormat="1" applyFont="1" applyFill="1" applyBorder="1" applyAlignment="1" applyProtection="1">
      <alignment horizontal="center" vertical="center"/>
    </xf>
    <xf numFmtId="0" fontId="0" fillId="0" borderId="19" xfId="0" applyBorder="1"/>
    <xf numFmtId="0" fontId="0" fillId="0" borderId="23" xfId="0" applyBorder="1" applyProtection="1"/>
    <xf numFmtId="0" fontId="0" fillId="0" borderId="21" xfId="0" applyBorder="1" applyProtection="1"/>
    <xf numFmtId="0" fontId="0" fillId="0" borderId="22" xfId="0" applyBorder="1" applyProtection="1"/>
    <xf numFmtId="0" fontId="10" fillId="0" borderId="24" xfId="0" applyFont="1" applyBorder="1" applyAlignment="1">
      <alignment horizontal="left"/>
    </xf>
    <xf numFmtId="0" fontId="10" fillId="0" borderId="24" xfId="0" applyFont="1" applyFill="1" applyBorder="1" applyAlignment="1" applyProtection="1">
      <alignment horizontal="left"/>
    </xf>
    <xf numFmtId="0" fontId="1" fillId="0" borderId="23" xfId="0" applyFont="1" applyBorder="1" applyAlignment="1">
      <alignment horizontal="left" vertical="top"/>
    </xf>
    <xf numFmtId="0" fontId="0" fillId="14" borderId="0" xfId="0" applyFill="1" applyBorder="1"/>
    <xf numFmtId="0" fontId="0" fillId="16" borderId="0" xfId="0" applyFill="1" applyBorder="1"/>
    <xf numFmtId="0" fontId="0" fillId="15" borderId="0" xfId="0" applyFill="1" applyBorder="1" applyProtection="1"/>
    <xf numFmtId="0" fontId="1" fillId="0" borderId="37" xfId="0" applyFont="1" applyBorder="1" applyAlignment="1" applyProtection="1">
      <alignment horizontal="left" vertical="center"/>
    </xf>
    <xf numFmtId="0" fontId="0" fillId="0" borderId="9" xfId="0" applyFont="1" applyFill="1" applyBorder="1" applyAlignment="1" applyProtection="1">
      <alignment horizontal="center" vertical="center"/>
    </xf>
    <xf numFmtId="0" fontId="16" fillId="8" borderId="18"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1" fillId="0" borderId="0" xfId="0" applyFont="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0" fillId="0" borderId="0" xfId="0" applyFill="1" applyBorder="1" applyProtection="1"/>
    <xf numFmtId="0" fontId="0" fillId="13" borderId="44" xfId="0" applyFont="1" applyFill="1" applyBorder="1" applyAlignment="1" applyProtection="1">
      <alignment horizontal="center" vertical="center" wrapText="1"/>
    </xf>
    <xf numFmtId="0" fontId="0" fillId="13" borderId="4" xfId="0" applyFont="1" applyFill="1" applyBorder="1" applyAlignment="1" applyProtection="1">
      <alignment horizontal="center" vertical="center" wrapText="1"/>
    </xf>
    <xf numFmtId="0" fontId="0" fillId="13" borderId="58" xfId="0" applyFont="1" applyFill="1" applyBorder="1" applyAlignment="1" applyProtection="1">
      <alignment horizontal="center" vertical="center"/>
    </xf>
    <xf numFmtId="0" fontId="1" fillId="13" borderId="58"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9" borderId="1" xfId="0" applyFill="1" applyBorder="1" applyAlignment="1" applyProtection="1">
      <alignment wrapText="1"/>
      <protection locked="0"/>
    </xf>
    <xf numFmtId="164" fontId="0" fillId="9" borderId="1" xfId="0" applyNumberForma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9" fontId="0" fillId="9" borderId="1" xfId="0" applyNumberFormat="1" applyFill="1" applyBorder="1" applyAlignment="1" applyProtection="1">
      <alignment wrapText="1"/>
      <protection locked="0"/>
    </xf>
    <xf numFmtId="0" fontId="0" fillId="13" borderId="3" xfId="0" applyFont="1" applyFill="1" applyBorder="1" applyAlignment="1" applyProtection="1">
      <alignment horizontal="center" vertical="center" wrapText="1"/>
    </xf>
    <xf numFmtId="0" fontId="0" fillId="13" borderId="21" xfId="0" applyFont="1" applyFill="1" applyBorder="1" applyAlignment="1" applyProtection="1">
      <alignment horizontal="center" vertical="center"/>
    </xf>
    <xf numFmtId="0" fontId="0" fillId="0" borderId="0" xfId="0" applyFill="1"/>
    <xf numFmtId="0" fontId="19" fillId="13" borderId="47" xfId="0" applyFont="1" applyFill="1" applyBorder="1" applyAlignment="1" applyProtection="1">
      <alignment horizontal="center" vertical="center"/>
    </xf>
    <xf numFmtId="0" fontId="1" fillId="0" borderId="0" xfId="0" applyFont="1" applyFill="1"/>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wrapText="1"/>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8" xfId="0" quotePrefix="1" applyFont="1" applyBorder="1" applyAlignment="1">
      <alignment horizontal="center"/>
    </xf>
    <xf numFmtId="0" fontId="21" fillId="0" borderId="0" xfId="0" applyFont="1"/>
    <xf numFmtId="0" fontId="1" fillId="0" borderId="0" xfId="0" applyFont="1" applyFill="1" applyBorder="1" applyAlignment="1" applyProtection="1">
      <alignment horizontal="center" vertical="center"/>
    </xf>
    <xf numFmtId="0" fontId="1" fillId="13" borderId="0" xfId="0" applyFont="1" applyFill="1" applyBorder="1" applyAlignment="1" applyProtection="1">
      <alignment vertical="center"/>
    </xf>
    <xf numFmtId="0" fontId="1" fillId="13" borderId="36" xfId="0" applyFont="1" applyFill="1" applyBorder="1" applyAlignment="1" applyProtection="1">
      <alignment vertical="center"/>
    </xf>
    <xf numFmtId="0" fontId="0" fillId="17" borderId="1" xfId="0" applyFill="1" applyBorder="1" applyAlignment="1" applyProtection="1">
      <alignment horizontal="center" vertical="center" wrapText="1"/>
      <protection locked="0"/>
    </xf>
    <xf numFmtId="0" fontId="6" fillId="0" borderId="0" xfId="0" applyFont="1"/>
    <xf numFmtId="0" fontId="22" fillId="0" borderId="39" xfId="0" applyFont="1" applyBorder="1" applyAlignment="1"/>
    <xf numFmtId="0" fontId="6" fillId="0" borderId="39" xfId="0" applyFont="1" applyBorder="1"/>
    <xf numFmtId="0" fontId="0" fillId="0" borderId="0" xfId="0" applyFill="1" applyProtection="1">
      <protection locked="0"/>
    </xf>
    <xf numFmtId="0" fontId="0" fillId="0" borderId="0" xfId="0" applyFill="1" applyBorder="1" applyProtection="1">
      <protection locked="0"/>
    </xf>
    <xf numFmtId="0" fontId="0" fillId="18" borderId="1" xfId="0" applyFill="1" applyBorder="1" applyAlignment="1" applyProtection="1">
      <alignment horizontal="center" vertical="center" wrapText="1"/>
      <protection locked="0"/>
    </xf>
    <xf numFmtId="0" fontId="1" fillId="13" borderId="40" xfId="0" applyFont="1" applyFill="1" applyBorder="1" applyAlignment="1" applyProtection="1">
      <alignment horizontal="center" vertical="center" wrapText="1"/>
    </xf>
    <xf numFmtId="0" fontId="1" fillId="13" borderId="2" xfId="0" applyFont="1" applyFill="1" applyBorder="1" applyAlignment="1" applyProtection="1">
      <alignment horizontal="center" vertical="center" wrapText="1"/>
    </xf>
    <xf numFmtId="0" fontId="5" fillId="0" borderId="48" xfId="0" applyFont="1" applyBorder="1"/>
    <xf numFmtId="0" fontId="0" fillId="0" borderId="49" xfId="0" applyBorder="1"/>
    <xf numFmtId="0" fontId="0" fillId="0" borderId="50" xfId="0" applyBorder="1"/>
    <xf numFmtId="0" fontId="6" fillId="0" borderId="51" xfId="0" applyFont="1" applyBorder="1"/>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center"/>
    </xf>
    <xf numFmtId="0" fontId="6" fillId="0" borderId="32" xfId="0" applyFont="1" applyBorder="1" applyAlignment="1">
      <alignment horizontal="center"/>
    </xf>
    <xf numFmtId="0" fontId="6" fillId="0" borderId="51" xfId="0" applyFont="1" applyBorder="1" applyAlignment="1">
      <alignment vertical="center"/>
    </xf>
    <xf numFmtId="0" fontId="6" fillId="0" borderId="0" xfId="0" applyFont="1" applyBorder="1" applyAlignment="1">
      <alignment vertical="center"/>
    </xf>
    <xf numFmtId="0" fontId="6" fillId="0" borderId="32" xfId="0" applyFont="1" applyBorder="1"/>
    <xf numFmtId="0" fontId="6" fillId="0" borderId="0" xfId="0" applyFont="1" applyBorder="1" applyAlignment="1">
      <alignment horizontal="right" vertical="center"/>
    </xf>
    <xf numFmtId="0" fontId="22" fillId="0" borderId="0" xfId="0" applyFont="1" applyBorder="1" applyAlignment="1">
      <alignment horizontal="center"/>
    </xf>
    <xf numFmtId="0" fontId="0" fillId="0" borderId="51" xfId="0" applyBorder="1"/>
    <xf numFmtId="0" fontId="5" fillId="8" borderId="51" xfId="0" applyFont="1" applyFill="1" applyBorder="1"/>
    <xf numFmtId="0" fontId="0" fillId="8" borderId="0" xfId="0" applyFill="1" applyBorder="1"/>
    <xf numFmtId="0" fontId="5" fillId="8" borderId="0" xfId="0" applyFont="1" applyFill="1" applyBorder="1"/>
    <xf numFmtId="0" fontId="1" fillId="8" borderId="0" xfId="0" applyFont="1" applyFill="1" applyBorder="1"/>
    <xf numFmtId="0" fontId="0" fillId="8" borderId="32" xfId="0" applyFill="1" applyBorder="1"/>
    <xf numFmtId="0" fontId="6" fillId="0" borderId="51" xfId="0" applyFont="1" applyBorder="1" applyAlignment="1">
      <alignment horizontal="left" vertical="center"/>
    </xf>
    <xf numFmtId="0" fontId="22" fillId="0" borderId="32" xfId="0" applyFont="1" applyBorder="1" applyAlignment="1">
      <alignment horizontal="center"/>
    </xf>
    <xf numFmtId="0" fontId="23" fillId="0" borderId="0" xfId="0" applyFont="1" applyBorder="1"/>
    <xf numFmtId="0" fontId="5" fillId="0" borderId="51"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left" vertical="center"/>
    </xf>
    <xf numFmtId="0" fontId="23" fillId="0" borderId="32" xfId="0" applyFont="1" applyBorder="1"/>
    <xf numFmtId="0" fontId="6" fillId="0" borderId="0" xfId="0" applyFont="1" applyBorder="1" applyAlignment="1">
      <alignment horizontal="left" vertical="center"/>
    </xf>
    <xf numFmtId="0" fontId="0" fillId="0" borderId="0" xfId="0" applyBorder="1" applyAlignment="1">
      <alignment horizontal="left" vertical="center"/>
    </xf>
    <xf numFmtId="0" fontId="5" fillId="8" borderId="51" xfId="0" applyFont="1" applyFill="1" applyBorder="1" applyAlignment="1">
      <alignment horizontal="left" vertical="center"/>
    </xf>
    <xf numFmtId="0" fontId="5" fillId="8" borderId="0" xfId="0" applyFont="1" applyFill="1" applyBorder="1" applyAlignment="1">
      <alignment horizontal="left" vertical="center"/>
    </xf>
    <xf numFmtId="0" fontId="1" fillId="8" borderId="0" xfId="0" applyFont="1" applyFill="1" applyBorder="1" applyAlignment="1">
      <alignment horizontal="left" vertical="center"/>
    </xf>
    <xf numFmtId="0" fontId="6" fillId="8" borderId="0" xfId="0" applyFont="1" applyFill="1" applyBorder="1"/>
    <xf numFmtId="0" fontId="0" fillId="0" borderId="0" xfId="0" applyBorder="1" applyAlignment="1">
      <alignment vertical="center"/>
    </xf>
    <xf numFmtId="0" fontId="5" fillId="0" borderId="0" xfId="0" applyFont="1" applyFill="1" applyBorder="1" applyAlignment="1">
      <alignment horizontal="left" vertical="center"/>
    </xf>
    <xf numFmtId="0" fontId="0" fillId="0" borderId="0" xfId="0" applyFill="1" applyBorder="1"/>
    <xf numFmtId="0" fontId="0" fillId="0" borderId="32" xfId="0" applyFill="1" applyBorder="1"/>
    <xf numFmtId="0" fontId="0" fillId="0" borderId="51" xfId="0" applyBorder="1" applyAlignment="1">
      <alignment horizontal="left"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0" fillId="0" borderId="17" xfId="0" applyBorder="1"/>
    <xf numFmtId="0" fontId="0" fillId="0" borderId="52" xfId="0" applyBorder="1"/>
    <xf numFmtId="0" fontId="0" fillId="0" borderId="26" xfId="0" applyBorder="1"/>
    <xf numFmtId="0" fontId="24" fillId="0" borderId="0" xfId="0" applyFont="1"/>
    <xf numFmtId="0" fontId="16" fillId="0" borderId="0" xfId="0" applyFont="1"/>
    <xf numFmtId="0" fontId="1" fillId="6" borderId="7" xfId="0" applyFont="1" applyFill="1" applyBorder="1" applyAlignment="1">
      <alignment horizontal="center" vertical="center" wrapText="1"/>
    </xf>
    <xf numFmtId="0" fontId="0" fillId="9" borderId="0" xfId="0" applyFill="1" applyBorder="1" applyAlignment="1" applyProtection="1">
      <alignment horizontal="right"/>
    </xf>
    <xf numFmtId="0" fontId="0" fillId="9" borderId="4" xfId="0" applyFont="1" applyFill="1" applyBorder="1" applyAlignment="1" applyProtection="1">
      <alignment horizontal="center" vertical="center"/>
    </xf>
    <xf numFmtId="0" fontId="0" fillId="9" borderId="13" xfId="0" applyFont="1" applyFill="1" applyBorder="1" applyAlignment="1" applyProtection="1">
      <alignment horizontal="center" vertical="center"/>
    </xf>
    <xf numFmtId="0" fontId="0" fillId="9" borderId="9" xfId="0" applyFont="1" applyFill="1" applyBorder="1" applyAlignment="1" applyProtection="1">
      <alignment horizontal="center" vertical="center"/>
    </xf>
    <xf numFmtId="0" fontId="0" fillId="9" borderId="8" xfId="0" applyFont="1" applyFill="1" applyBorder="1" applyAlignment="1" applyProtection="1">
      <alignment horizontal="center" vertical="center"/>
    </xf>
    <xf numFmtId="0" fontId="0" fillId="9" borderId="7" xfId="0" applyFont="1" applyFill="1" applyBorder="1" applyAlignment="1" applyProtection="1">
      <alignment horizontal="center" vertical="center"/>
    </xf>
    <xf numFmtId="0" fontId="0" fillId="9" borderId="26" xfId="0" applyFont="1" applyFill="1" applyBorder="1" applyAlignment="1" applyProtection="1">
      <alignment horizontal="center" vertical="center"/>
    </xf>
    <xf numFmtId="0" fontId="0" fillId="9" borderId="17" xfId="0" applyFont="1" applyFill="1" applyBorder="1" applyAlignment="1" applyProtection="1">
      <alignment horizontal="center" vertical="center"/>
    </xf>
    <xf numFmtId="0" fontId="0" fillId="9" borderId="27" xfId="0" applyFont="1" applyFill="1" applyBorder="1" applyAlignment="1" applyProtection="1">
      <alignment horizontal="center" vertical="center"/>
    </xf>
    <xf numFmtId="0" fontId="0" fillId="9" borderId="18" xfId="0" applyFont="1" applyFill="1" applyBorder="1" applyAlignment="1" applyProtection="1">
      <alignment horizontal="center" vertical="center"/>
    </xf>
    <xf numFmtId="0" fontId="0" fillId="9" borderId="16" xfId="0" applyFont="1" applyFill="1" applyBorder="1" applyAlignment="1" applyProtection="1">
      <alignment horizontal="center" vertical="center"/>
    </xf>
    <xf numFmtId="0" fontId="26" fillId="0" borderId="0" xfId="1"/>
    <xf numFmtId="0" fontId="27" fillId="0" borderId="0" xfId="0" applyFont="1" applyFill="1" applyBorder="1" applyAlignment="1" applyProtection="1">
      <alignment horizontal="left" vertical="center"/>
    </xf>
    <xf numFmtId="165" fontId="10" fillId="7" borderId="2" xfId="0" applyNumberFormat="1" applyFont="1" applyFill="1" applyBorder="1" applyAlignment="1">
      <alignment horizontal="center"/>
    </xf>
    <xf numFmtId="0" fontId="1" fillId="0" borderId="10" xfId="0" applyFont="1" applyBorder="1" applyAlignment="1">
      <alignment horizontal="center" vertical="center" wrapText="1"/>
    </xf>
    <xf numFmtId="0" fontId="1" fillId="0" borderId="54" xfId="0" applyFont="1" applyBorder="1" applyAlignment="1">
      <alignment horizontal="center" vertical="center" wrapText="1"/>
    </xf>
    <xf numFmtId="0" fontId="16" fillId="3" borderId="1" xfId="0" applyFont="1" applyFill="1" applyBorder="1" applyAlignment="1" applyProtection="1">
      <alignment horizontal="center"/>
      <protection locked="0"/>
    </xf>
    <xf numFmtId="0" fontId="10" fillId="3" borderId="48" xfId="0" applyFont="1" applyFill="1" applyBorder="1" applyAlignment="1" applyProtection="1">
      <alignment horizontal="center" wrapText="1"/>
      <protection locked="0"/>
    </xf>
    <xf numFmtId="0" fontId="10" fillId="3" borderId="49" xfId="0" applyFont="1" applyFill="1" applyBorder="1" applyAlignment="1" applyProtection="1">
      <alignment horizontal="center" wrapText="1"/>
      <protection locked="0"/>
    </xf>
    <xf numFmtId="0" fontId="10" fillId="3" borderId="56" xfId="0" applyFont="1" applyFill="1" applyBorder="1" applyAlignment="1" applyProtection="1">
      <alignment horizontal="center" wrapText="1"/>
      <protection locked="0"/>
    </xf>
    <xf numFmtId="0" fontId="10" fillId="3" borderId="17" xfId="0" applyFont="1" applyFill="1" applyBorder="1" applyAlignment="1" applyProtection="1">
      <alignment horizontal="center" wrapText="1"/>
      <protection locked="0"/>
    </xf>
    <xf numFmtId="0" fontId="10" fillId="3" borderId="52" xfId="0" applyFont="1" applyFill="1" applyBorder="1" applyAlignment="1" applyProtection="1">
      <alignment horizontal="center" wrapText="1"/>
      <protection locked="0"/>
    </xf>
    <xf numFmtId="0" fontId="10" fillId="3" borderId="57" xfId="0" applyFont="1" applyFill="1" applyBorder="1" applyAlignment="1" applyProtection="1">
      <alignment horizontal="center" wrapText="1"/>
      <protection locked="0"/>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12" fillId="0" borderId="0"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16" fillId="8" borderId="12" xfId="0" applyFont="1" applyFill="1" applyBorder="1" applyAlignment="1">
      <alignment horizontal="center"/>
    </xf>
    <xf numFmtId="0" fontId="16" fillId="8" borderId="13" xfId="0" applyFont="1" applyFill="1" applyBorder="1" applyAlignment="1">
      <alignment horizontal="center"/>
    </xf>
    <xf numFmtId="0" fontId="16" fillId="8" borderId="1" xfId="0" applyFont="1" applyFill="1" applyBorder="1" applyAlignment="1">
      <alignment horizontal="center" vertical="center"/>
    </xf>
    <xf numFmtId="0" fontId="16" fillId="8" borderId="9" xfId="0" applyFon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4" borderId="25" xfId="0" applyFont="1" applyFill="1" applyBorder="1" applyAlignment="1">
      <alignment horizontal="center" wrapText="1"/>
    </xf>
    <xf numFmtId="0" fontId="0" fillId="4" borderId="15" xfId="0" applyFont="1" applyFill="1" applyBorder="1" applyAlignment="1">
      <alignment horizont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0" borderId="0" xfId="0" applyAlignment="1" applyProtection="1">
      <alignment horizontal="left" vertical="top" wrapText="1"/>
    </xf>
    <xf numFmtId="0" fontId="0" fillId="0" borderId="3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36" xfId="0" applyFill="1" applyBorder="1" applyAlignment="1" applyProtection="1">
      <alignment horizontal="left" vertical="top"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18" fillId="8" borderId="48" xfId="0" applyFont="1" applyFill="1" applyBorder="1" applyAlignment="1" applyProtection="1">
      <alignment horizontal="center" vertical="center" wrapText="1"/>
    </xf>
    <xf numFmtId="0" fontId="18" fillId="8" borderId="56" xfId="0" applyFont="1" applyFill="1" applyBorder="1" applyAlignment="1" applyProtection="1">
      <alignment horizontal="center" vertical="center" wrapText="1"/>
    </xf>
    <xf numFmtId="0" fontId="18" fillId="8" borderId="58" xfId="0" applyFont="1" applyFill="1" applyBorder="1" applyAlignment="1" applyProtection="1">
      <alignment horizontal="center" vertical="center" wrapText="1"/>
    </xf>
    <xf numFmtId="0" fontId="18" fillId="8" borderId="22" xfId="0" applyFont="1" applyFill="1" applyBorder="1" applyAlignment="1" applyProtection="1">
      <alignment horizontal="center" vertical="center" wrapText="1"/>
    </xf>
    <xf numFmtId="0" fontId="13" fillId="8" borderId="60" xfId="0" applyFont="1" applyFill="1" applyBorder="1" applyAlignment="1">
      <alignment horizontal="center"/>
    </xf>
    <xf numFmtId="0" fontId="13" fillId="8" borderId="61" xfId="0" applyFont="1" applyFill="1" applyBorder="1" applyAlignment="1">
      <alignment horizontal="center"/>
    </xf>
    <xf numFmtId="0" fontId="13" fillId="8" borderId="62" xfId="0" applyFont="1" applyFill="1" applyBorder="1" applyAlignment="1">
      <alignment horizontal="center"/>
    </xf>
    <xf numFmtId="0" fontId="12" fillId="8" borderId="8" xfId="0" applyFont="1" applyFill="1" applyBorder="1" applyAlignment="1">
      <alignment horizontal="center"/>
    </xf>
    <xf numFmtId="0" fontId="12" fillId="8" borderId="18" xfId="0" applyFont="1" applyFill="1" applyBorder="1" applyAlignment="1">
      <alignment horizontal="center"/>
    </xf>
    <xf numFmtId="0" fontId="12" fillId="8" borderId="8" xfId="0" applyFont="1" applyFill="1" applyBorder="1" applyAlignment="1" applyProtection="1">
      <alignment horizontal="center"/>
    </xf>
    <xf numFmtId="0" fontId="12" fillId="8" borderId="18" xfId="0" applyFont="1" applyFill="1" applyBorder="1" applyAlignment="1" applyProtection="1">
      <alignment horizontal="center"/>
    </xf>
    <xf numFmtId="0" fontId="1" fillId="2" borderId="5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5" fillId="11" borderId="19" xfId="0" applyFont="1" applyFill="1" applyBorder="1" applyAlignment="1">
      <alignment horizontal="center" vertical="center"/>
    </xf>
    <xf numFmtId="0" fontId="25" fillId="11" borderId="35" xfId="0" applyFont="1" applyFill="1" applyBorder="1" applyAlignment="1">
      <alignment horizontal="center" vertical="center"/>
    </xf>
    <xf numFmtId="0" fontId="25" fillId="11" borderId="20" xfId="0" applyFont="1" applyFill="1" applyBorder="1" applyAlignment="1">
      <alignment horizontal="center" vertical="center"/>
    </xf>
    <xf numFmtId="0" fontId="1" fillId="0" borderId="19" xfId="0" applyFont="1" applyBorder="1" applyAlignment="1">
      <alignment horizontal="center" textRotation="90"/>
    </xf>
    <xf numFmtId="0" fontId="1" fillId="0" borderId="21" xfId="0" applyFont="1" applyBorder="1" applyAlignment="1">
      <alignment horizontal="center" textRotation="90"/>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0" xfId="0" applyFont="1" applyFill="1" applyBorder="1" applyAlignment="1" applyProtection="1">
      <alignment horizontal="left" vertical="top"/>
    </xf>
    <xf numFmtId="0" fontId="1" fillId="0" borderId="0" xfId="0" applyFont="1" applyAlignment="1">
      <alignment horizontal="left" vertical="top"/>
    </xf>
    <xf numFmtId="0" fontId="1" fillId="5" borderId="19" xfId="0" applyFont="1" applyFill="1" applyBorder="1" applyAlignment="1" applyProtection="1">
      <alignment horizontal="center" vertical="center"/>
    </xf>
    <xf numFmtId="0" fontId="1" fillId="5" borderId="35"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36" xfId="0" applyFont="1" applyFill="1" applyBorder="1" applyAlignment="1" applyProtection="1">
      <alignment horizontal="center" vertical="center"/>
    </xf>
    <xf numFmtId="0" fontId="1" fillId="5" borderId="22" xfId="0" applyFont="1" applyFill="1" applyBorder="1" applyAlignment="1" applyProtection="1">
      <alignment horizontal="center" vertical="center"/>
    </xf>
    <xf numFmtId="0" fontId="6" fillId="9" borderId="18" xfId="0" applyFont="1" applyFill="1" applyBorder="1" applyAlignment="1" applyProtection="1">
      <alignment horizontal="center" wrapText="1"/>
      <protection locked="0"/>
    </xf>
    <xf numFmtId="0" fontId="6" fillId="9" borderId="39" xfId="0" applyFont="1" applyFill="1" applyBorder="1" applyAlignment="1" applyProtection="1">
      <alignment horizontal="center" wrapText="1"/>
      <protection locked="0"/>
    </xf>
    <xf numFmtId="0" fontId="6" fillId="9" borderId="27" xfId="0" applyFont="1" applyFill="1" applyBorder="1" applyAlignment="1" applyProtection="1">
      <alignment horizontal="center" wrapText="1"/>
      <protection locked="0"/>
    </xf>
    <xf numFmtId="0" fontId="1" fillId="8" borderId="33" xfId="0" applyFont="1" applyFill="1" applyBorder="1" applyAlignment="1">
      <alignment horizontal="center" wrapText="1"/>
    </xf>
    <xf numFmtId="0" fontId="1" fillId="8" borderId="43" xfId="0" applyFont="1" applyFill="1" applyBorder="1" applyAlignment="1">
      <alignment horizontal="center" wrapText="1"/>
    </xf>
    <xf numFmtId="0" fontId="1" fillId="8" borderId="34" xfId="0" applyFont="1" applyFill="1" applyBorder="1" applyAlignment="1">
      <alignment horizontal="center" wrapText="1"/>
    </xf>
    <xf numFmtId="0" fontId="0" fillId="0" borderId="33" xfId="0" applyBorder="1" applyAlignment="1">
      <alignment horizontal="center" wrapText="1"/>
    </xf>
    <xf numFmtId="0" fontId="0" fillId="0" borderId="43" xfId="0" applyBorder="1" applyAlignment="1">
      <alignment horizontal="center" wrapText="1"/>
    </xf>
    <xf numFmtId="0" fontId="0" fillId="0" borderId="34" xfId="0" applyBorder="1" applyAlignment="1">
      <alignment horizontal="center" wrapText="1"/>
    </xf>
    <xf numFmtId="0" fontId="1" fillId="8" borderId="40" xfId="0" applyFont="1" applyFill="1" applyBorder="1" applyAlignment="1">
      <alignment horizontal="center"/>
    </xf>
    <xf numFmtId="0" fontId="1" fillId="8" borderId="41" xfId="0" applyFont="1" applyFill="1" applyBorder="1" applyAlignment="1">
      <alignment horizontal="center"/>
    </xf>
    <xf numFmtId="0" fontId="1" fillId="8" borderId="42" xfId="0" applyFont="1" applyFill="1" applyBorder="1" applyAlignment="1">
      <alignment horizontal="center"/>
    </xf>
    <xf numFmtId="0" fontId="1" fillId="8" borderId="40" xfId="0" applyFont="1" applyFill="1" applyBorder="1" applyAlignment="1">
      <alignment horizontal="center" wrapText="1"/>
    </xf>
    <xf numFmtId="0" fontId="1" fillId="8" borderId="41" xfId="0" applyFont="1" applyFill="1" applyBorder="1" applyAlignment="1">
      <alignment horizontal="center" wrapText="1"/>
    </xf>
    <xf numFmtId="0" fontId="1" fillId="8" borderId="42" xfId="0" applyFont="1" applyFill="1" applyBorder="1" applyAlignment="1">
      <alignment horizontal="center" wrapText="1"/>
    </xf>
    <xf numFmtId="0" fontId="1" fillId="8" borderId="45" xfId="0" applyFont="1" applyFill="1" applyBorder="1" applyAlignment="1">
      <alignment horizontal="center" wrapText="1"/>
    </xf>
    <xf numFmtId="0" fontId="0" fillId="0" borderId="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6" fillId="0" borderId="48" xfId="0" applyFont="1" applyBorder="1" applyAlignment="1" applyProtection="1">
      <alignment horizontal="left" vertical="top"/>
    </xf>
    <xf numFmtId="0" fontId="6" fillId="0" borderId="49" xfId="0" applyFont="1" applyBorder="1" applyAlignment="1" applyProtection="1">
      <alignment horizontal="left" vertical="top"/>
    </xf>
    <xf numFmtId="0" fontId="6" fillId="0" borderId="50" xfId="0" applyFont="1" applyBorder="1" applyAlignment="1" applyProtection="1">
      <alignment horizontal="left" vertical="top"/>
    </xf>
    <xf numFmtId="0" fontId="6" fillId="0" borderId="51"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32" xfId="0" applyFont="1" applyBorder="1" applyAlignment="1" applyProtection="1">
      <alignment horizontal="left" vertical="top"/>
    </xf>
    <xf numFmtId="0" fontId="6" fillId="0" borderId="17" xfId="0" applyFont="1" applyBorder="1" applyAlignment="1" applyProtection="1">
      <alignment horizontal="left" vertical="top"/>
    </xf>
    <xf numFmtId="0" fontId="6" fillId="0" borderId="52" xfId="0" applyFont="1" applyBorder="1" applyAlignment="1" applyProtection="1">
      <alignment horizontal="left" vertical="top"/>
    </xf>
    <xf numFmtId="0" fontId="6" fillId="0" borderId="26" xfId="0" applyFont="1" applyBorder="1" applyAlignment="1" applyProtection="1">
      <alignment horizontal="left" vertical="top"/>
    </xf>
    <xf numFmtId="0" fontId="6" fillId="0" borderId="18"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18"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7" fillId="0" borderId="51" xfId="0" applyFont="1" applyBorder="1" applyAlignment="1">
      <alignment horizontal="left" vertical="top" wrapText="1"/>
    </xf>
    <xf numFmtId="0" fontId="6" fillId="0" borderId="48" xfId="0" applyFont="1" applyBorder="1" applyAlignment="1" applyProtection="1">
      <alignment horizontal="center" wrapText="1"/>
      <protection locked="0"/>
    </xf>
    <xf numFmtId="0" fontId="6" fillId="0" borderId="49" xfId="0" applyFont="1" applyBorder="1" applyAlignment="1" applyProtection="1">
      <alignment horizontal="center" wrapText="1"/>
      <protection locked="0"/>
    </xf>
    <xf numFmtId="0" fontId="6" fillId="0" borderId="50" xfId="0" applyFont="1" applyBorder="1" applyAlignment="1" applyProtection="1">
      <alignment horizontal="center" wrapText="1"/>
      <protection locked="0"/>
    </xf>
    <xf numFmtId="0" fontId="6" fillId="0" borderId="51"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32" xfId="0" applyFont="1" applyBorder="1" applyAlignment="1" applyProtection="1">
      <alignment horizontal="center" wrapText="1"/>
      <protection locked="0"/>
    </xf>
    <xf numFmtId="0" fontId="6" fillId="0" borderId="17" xfId="0" applyFont="1" applyBorder="1" applyAlignment="1" applyProtection="1">
      <alignment horizontal="center" wrapText="1"/>
      <protection locked="0"/>
    </xf>
    <xf numFmtId="0" fontId="6" fillId="0" borderId="52"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6" fillId="0" borderId="0" xfId="0" applyFont="1" applyBorder="1" applyAlignment="1">
      <alignment horizontal="center" vertical="center"/>
    </xf>
    <xf numFmtId="0" fontId="6" fillId="0" borderId="0" xfId="0" applyFont="1" applyBorder="1" applyAlignment="1" applyProtection="1">
      <alignment horizontal="left"/>
      <protection locked="0"/>
    </xf>
    <xf numFmtId="0" fontId="6" fillId="0" borderId="0" xfId="0" applyFont="1" applyBorder="1" applyAlignment="1">
      <alignment horizontal="left"/>
    </xf>
    <xf numFmtId="0" fontId="6" fillId="0" borderId="0"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9" xfId="0" applyFont="1" applyBorder="1" applyAlignment="1" applyProtection="1">
      <alignment horizontal="center"/>
      <protection locked="0"/>
    </xf>
    <xf numFmtId="0" fontId="6" fillId="0" borderId="51"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22" fillId="0" borderId="0" xfId="0" applyFont="1" applyBorder="1" applyAlignment="1">
      <alignment horizontal="center"/>
    </xf>
    <xf numFmtId="0" fontId="22" fillId="0" borderId="49" xfId="0" applyFont="1" applyBorder="1" applyAlignment="1">
      <alignment horizontal="left" vertical="center" wrapText="1"/>
    </xf>
    <xf numFmtId="0" fontId="22" fillId="0" borderId="52" xfId="0" applyFont="1" applyBorder="1" applyAlignment="1">
      <alignment horizontal="left" vertical="center" wrapText="1"/>
    </xf>
    <xf numFmtId="0" fontId="0" fillId="0" borderId="52" xfId="0" applyBorder="1" applyAlignment="1">
      <alignment horizontal="right" vertical="center"/>
    </xf>
    <xf numFmtId="0" fontId="6" fillId="0" borderId="49" xfId="0" applyFont="1" applyBorder="1" applyAlignment="1">
      <alignment horizontal="left" vertical="center" wrapText="1"/>
    </xf>
    <xf numFmtId="0" fontId="6" fillId="0" borderId="52" xfId="0" applyFont="1" applyBorder="1" applyAlignment="1">
      <alignment horizontal="left" vertical="center"/>
    </xf>
  </cellXfs>
  <cellStyles count="2">
    <cellStyle name="Link" xfId="1" builtinId="8"/>
    <cellStyle name="Standard" xfId="0" builtinId="0"/>
  </cellStyles>
  <dxfs count="98">
    <dxf>
      <fill>
        <patternFill>
          <bgColor theme="3" tint="0.79998168889431442"/>
        </patternFill>
      </fill>
    </dxf>
    <dxf>
      <fill>
        <patternFill>
          <bgColor rgb="FFFFFF99"/>
        </patternFill>
      </fill>
    </dxf>
    <dxf>
      <fill>
        <patternFill>
          <bgColor theme="5" tint="0.59996337778862885"/>
        </patternFill>
      </fill>
    </dxf>
    <dxf>
      <fill>
        <patternFill>
          <bgColor rgb="FF92D050"/>
        </patternFill>
      </fill>
    </dxf>
    <dxf>
      <fill>
        <patternFill>
          <bgColor rgb="FFFF0000"/>
        </patternFill>
      </fill>
    </dxf>
    <dxf>
      <fill>
        <patternFill>
          <bgColor rgb="FFFF0000"/>
        </patternFill>
      </fill>
    </dxf>
    <dxf>
      <fill>
        <patternFill>
          <bgColor theme="6" tint="0.39994506668294322"/>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9"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theme="9" tint="0.59996337778862885"/>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D7053240-CE69-11CD-A777-00DD01143C57}" r:id="rId1"/>
</file>

<file path=xl/activeX/activeX5.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64</xdr:row>
          <xdr:rowOff>142875</xdr:rowOff>
        </xdr:from>
        <xdr:to>
          <xdr:col>6</xdr:col>
          <xdr:colOff>333375</xdr:colOff>
          <xdr:row>69</xdr:row>
          <xdr:rowOff>133350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17</xdr:row>
          <xdr:rowOff>0</xdr:rowOff>
        </xdr:from>
        <xdr:to>
          <xdr:col>5</xdr:col>
          <xdr:colOff>685800</xdr:colOff>
          <xdr:row>18</xdr:row>
          <xdr:rowOff>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9525</xdr:rowOff>
        </xdr:from>
        <xdr:to>
          <xdr:col>5</xdr:col>
          <xdr:colOff>685800</xdr:colOff>
          <xdr:row>19</xdr:row>
          <xdr:rowOff>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9525</xdr:rowOff>
        </xdr:from>
        <xdr:to>
          <xdr:col>5</xdr:col>
          <xdr:colOff>685800</xdr:colOff>
          <xdr:row>20</xdr:row>
          <xdr:rowOff>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xdr:row>
          <xdr:rowOff>9525</xdr:rowOff>
        </xdr:from>
        <xdr:to>
          <xdr:col>15</xdr:col>
          <xdr:colOff>114300</xdr:colOff>
          <xdr:row>6</xdr:row>
          <xdr:rowOff>152400</xdr:rowOff>
        </xdr:to>
        <xdr:sp macro="" textlink="">
          <xdr:nvSpPr>
            <xdr:cNvPr id="1029" name="CommandButton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676275</xdr:colOff>
          <xdr:row>4</xdr:row>
          <xdr:rowOff>28575</xdr:rowOff>
        </xdr:from>
        <xdr:to>
          <xdr:col>17</xdr:col>
          <xdr:colOff>742950</xdr:colOff>
          <xdr:row>6</xdr:row>
          <xdr:rowOff>152400</xdr:rowOff>
        </xdr:to>
        <xdr:sp macro="" textlink="">
          <xdr:nvSpPr>
            <xdr:cNvPr id="1030" name="CommandButton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19050</xdr:rowOff>
        </xdr:from>
        <xdr:to>
          <xdr:col>1</xdr:col>
          <xdr:colOff>0</xdr:colOff>
          <xdr:row>2</xdr:row>
          <xdr:rowOff>142875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Auswerten</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0</xdr:row>
          <xdr:rowOff>19050</xdr:rowOff>
        </xdr:from>
        <xdr:to>
          <xdr:col>1</xdr:col>
          <xdr:colOff>2466975</xdr:colOff>
          <xdr:row>2</xdr:row>
          <xdr:rowOff>142875</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Alles löschen</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57150</xdr:rowOff>
        </xdr:from>
        <xdr:to>
          <xdr:col>9</xdr:col>
          <xdr:colOff>895350</xdr:colOff>
          <xdr:row>2</xdr:row>
          <xdr:rowOff>133350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leere Spalten 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28575</xdr:colOff>
          <xdr:row>0</xdr:row>
          <xdr:rowOff>57150</xdr:rowOff>
        </xdr:from>
        <xdr:to>
          <xdr:col>10</xdr:col>
          <xdr:colOff>895350</xdr:colOff>
          <xdr:row>2</xdr:row>
          <xdr:rowOff>133350</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leere Spalten einblenden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390525</xdr:colOff>
      <xdr:row>32</xdr:row>
      <xdr:rowOff>0</xdr:rowOff>
    </xdr:from>
    <xdr:to>
      <xdr:col>1</xdr:col>
      <xdr:colOff>114300</xdr:colOff>
      <xdr:row>33</xdr:row>
      <xdr:rowOff>9525</xdr:rowOff>
    </xdr:to>
    <xdr:sp macro="" textlink="">
      <xdr:nvSpPr>
        <xdr:cNvPr id="2" name="Pfeil nach links 1"/>
        <xdr:cNvSpPr/>
      </xdr:nvSpPr>
      <xdr:spPr>
        <a:xfrm>
          <a:off x="390525" y="4438650"/>
          <a:ext cx="438150" cy="209550"/>
        </a:xfrm>
        <a:prstGeom prst="leftArrow">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409575</xdr:colOff>
      <xdr:row>72</xdr:row>
      <xdr:rowOff>47625</xdr:rowOff>
    </xdr:from>
    <xdr:to>
      <xdr:col>1</xdr:col>
      <xdr:colOff>133350</xdr:colOff>
      <xdr:row>74</xdr:row>
      <xdr:rowOff>0</xdr:rowOff>
    </xdr:to>
    <xdr:sp macro="" textlink="">
      <xdr:nvSpPr>
        <xdr:cNvPr id="3" name="Pfeil nach links 2"/>
        <xdr:cNvSpPr/>
      </xdr:nvSpPr>
      <xdr:spPr>
        <a:xfrm>
          <a:off x="409575" y="9363075"/>
          <a:ext cx="438150" cy="209550"/>
        </a:xfrm>
        <a:prstGeom prst="leftArrow">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400050</xdr:colOff>
      <xdr:row>52</xdr:row>
      <xdr:rowOff>0</xdr:rowOff>
    </xdr:from>
    <xdr:to>
      <xdr:col>1</xdr:col>
      <xdr:colOff>123825</xdr:colOff>
      <xdr:row>53</xdr:row>
      <xdr:rowOff>19050</xdr:rowOff>
    </xdr:to>
    <xdr:sp macro="" textlink="">
      <xdr:nvSpPr>
        <xdr:cNvPr id="5" name="Pfeil nach rechts 4"/>
        <xdr:cNvSpPr/>
      </xdr:nvSpPr>
      <xdr:spPr>
        <a:xfrm>
          <a:off x="400050" y="6877050"/>
          <a:ext cx="438150" cy="219075"/>
        </a:xfrm>
        <a:prstGeom prst="rightArrow">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200025</xdr:colOff>
      <xdr:row>32</xdr:row>
      <xdr:rowOff>19050</xdr:rowOff>
    </xdr:from>
    <xdr:to>
      <xdr:col>0</xdr:col>
      <xdr:colOff>352425</xdr:colOff>
      <xdr:row>73</xdr:row>
      <xdr:rowOff>180975</xdr:rowOff>
    </xdr:to>
    <xdr:sp macro="" textlink="">
      <xdr:nvSpPr>
        <xdr:cNvPr id="6" name="Rechteck 5"/>
        <xdr:cNvSpPr/>
      </xdr:nvSpPr>
      <xdr:spPr>
        <a:xfrm>
          <a:off x="200025" y="4457700"/>
          <a:ext cx="152400" cy="5095875"/>
        </a:xfrm>
        <a:prstGeom prst="rect">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andreas.wueest@lu.ch" TargetMode="External"/><Relationship Id="rId1" Type="http://schemas.openxmlformats.org/officeDocument/2006/relationships/hyperlink" Target="mailto:lukas.grauwiler@lu.ch"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B1:J79"/>
  <sheetViews>
    <sheetView showGridLines="0" showRowColHeaders="0" tabSelected="1" topLeftCell="A10" workbookViewId="0">
      <selection activeCell="H33" sqref="H33"/>
    </sheetView>
  </sheetViews>
  <sheetFormatPr baseColWidth="10" defaultRowHeight="12.75" x14ac:dyDescent="0.2"/>
  <sheetData>
    <row r="1" spans="3:5" ht="18" x14ac:dyDescent="0.25">
      <c r="C1" s="52" t="s">
        <v>310</v>
      </c>
    </row>
    <row r="3" spans="3:5" x14ac:dyDescent="0.2">
      <c r="C3" s="1" t="s">
        <v>329</v>
      </c>
      <c r="E3" t="s">
        <v>330</v>
      </c>
    </row>
    <row r="4" spans="3:5" x14ac:dyDescent="0.2">
      <c r="E4" t="s">
        <v>348</v>
      </c>
    </row>
    <row r="5" spans="3:5" x14ac:dyDescent="0.2">
      <c r="E5" t="s">
        <v>336</v>
      </c>
    </row>
    <row r="6" spans="3:5" x14ac:dyDescent="0.2">
      <c r="E6" t="s">
        <v>331</v>
      </c>
    </row>
    <row r="7" spans="3:5" x14ac:dyDescent="0.2">
      <c r="E7" t="s">
        <v>332</v>
      </c>
    </row>
    <row r="8" spans="3:5" x14ac:dyDescent="0.2">
      <c r="E8" t="s">
        <v>333</v>
      </c>
    </row>
    <row r="10" spans="3:5" x14ac:dyDescent="0.2">
      <c r="C10" s="1" t="s">
        <v>288</v>
      </c>
      <c r="E10" t="s">
        <v>334</v>
      </c>
    </row>
    <row r="11" spans="3:5" x14ac:dyDescent="0.2">
      <c r="E11" t="s">
        <v>349</v>
      </c>
    </row>
    <row r="12" spans="3:5" x14ac:dyDescent="0.2">
      <c r="C12" s="1"/>
    </row>
    <row r="13" spans="3:5" x14ac:dyDescent="0.2">
      <c r="C13" s="1" t="s">
        <v>287</v>
      </c>
      <c r="E13" t="s">
        <v>294</v>
      </c>
    </row>
    <row r="14" spans="3:5" x14ac:dyDescent="0.2">
      <c r="E14" t="s">
        <v>289</v>
      </c>
    </row>
    <row r="15" spans="3:5" x14ac:dyDescent="0.2">
      <c r="E15" t="s">
        <v>290</v>
      </c>
    </row>
    <row r="16" spans="3:5" x14ac:dyDescent="0.2">
      <c r="E16" t="s">
        <v>291</v>
      </c>
    </row>
    <row r="17" spans="3:10" x14ac:dyDescent="0.2">
      <c r="E17" t="s">
        <v>292</v>
      </c>
    </row>
    <row r="19" spans="3:10" x14ac:dyDescent="0.2">
      <c r="C19" s="1" t="s">
        <v>295</v>
      </c>
      <c r="E19" t="s">
        <v>296</v>
      </c>
    </row>
    <row r="20" spans="3:10" x14ac:dyDescent="0.2">
      <c r="E20" t="s">
        <v>297</v>
      </c>
    </row>
    <row r="22" spans="3:10" ht="15.75" x14ac:dyDescent="0.25">
      <c r="E22" s="359" t="s">
        <v>284</v>
      </c>
    </row>
    <row r="23" spans="3:10" ht="15.75" x14ac:dyDescent="0.25">
      <c r="E23" s="359" t="s">
        <v>285</v>
      </c>
      <c r="J23" s="359" t="s">
        <v>298</v>
      </c>
    </row>
    <row r="25" spans="3:10" ht="15" x14ac:dyDescent="0.25">
      <c r="E25" s="360" t="s">
        <v>299</v>
      </c>
    </row>
    <row r="27" spans="3:10" x14ac:dyDescent="0.2">
      <c r="E27" s="1" t="s">
        <v>300</v>
      </c>
    </row>
    <row r="28" spans="3:10" x14ac:dyDescent="0.2">
      <c r="E28" s="1"/>
    </row>
    <row r="29" spans="3:10" x14ac:dyDescent="0.2">
      <c r="C29" s="1" t="s">
        <v>305</v>
      </c>
      <c r="E29" s="1" t="s">
        <v>323</v>
      </c>
    </row>
    <row r="30" spans="3:10" x14ac:dyDescent="0.2">
      <c r="E30" s="1" t="s">
        <v>307</v>
      </c>
    </row>
    <row r="31" spans="3:10" x14ac:dyDescent="0.2">
      <c r="E31" s="1" t="s">
        <v>306</v>
      </c>
    </row>
    <row r="32" spans="3:10" x14ac:dyDescent="0.2">
      <c r="E32" s="1"/>
    </row>
    <row r="34" spans="3:10" ht="18" x14ac:dyDescent="0.25">
      <c r="C34" s="52" t="s">
        <v>301</v>
      </c>
    </row>
    <row r="35" spans="3:10" ht="12.75" customHeight="1" x14ac:dyDescent="0.2">
      <c r="C35" s="1"/>
    </row>
    <row r="36" spans="3:10" x14ac:dyDescent="0.2">
      <c r="C36" s="1" t="s">
        <v>187</v>
      </c>
      <c r="E36" t="s">
        <v>335</v>
      </c>
    </row>
    <row r="37" spans="3:10" x14ac:dyDescent="0.2">
      <c r="E37" t="s">
        <v>324</v>
      </c>
    </row>
    <row r="38" spans="3:10" x14ac:dyDescent="0.2">
      <c r="E38" t="s">
        <v>302</v>
      </c>
    </row>
    <row r="39" spans="3:10" x14ac:dyDescent="0.2">
      <c r="E39" t="s">
        <v>328</v>
      </c>
    </row>
    <row r="40" spans="3:10" x14ac:dyDescent="0.2">
      <c r="E40" t="s">
        <v>327</v>
      </c>
    </row>
    <row r="41" spans="3:10" x14ac:dyDescent="0.2">
      <c r="E41" t="s">
        <v>326</v>
      </c>
      <c r="G41" s="373" t="s">
        <v>350</v>
      </c>
      <c r="I41" t="s">
        <v>340</v>
      </c>
      <c r="J41" s="373" t="s">
        <v>351</v>
      </c>
    </row>
    <row r="44" spans="3:10" x14ac:dyDescent="0.2">
      <c r="C44" s="1" t="s">
        <v>188</v>
      </c>
      <c r="E44" t="s">
        <v>303</v>
      </c>
    </row>
    <row r="45" spans="3:10" x14ac:dyDescent="0.2">
      <c r="C45" s="1"/>
      <c r="E45" t="s">
        <v>325</v>
      </c>
    </row>
    <row r="46" spans="3:10" x14ac:dyDescent="0.2">
      <c r="E46" t="s">
        <v>304</v>
      </c>
    </row>
    <row r="47" spans="3:10" x14ac:dyDescent="0.2">
      <c r="E47" t="s">
        <v>189</v>
      </c>
    </row>
    <row r="48" spans="3:10" x14ac:dyDescent="0.2">
      <c r="E48" t="s">
        <v>286</v>
      </c>
    </row>
    <row r="50" spans="3:6" x14ac:dyDescent="0.2">
      <c r="E50" t="s">
        <v>191</v>
      </c>
    </row>
    <row r="51" spans="3:6" x14ac:dyDescent="0.2">
      <c r="E51" t="s">
        <v>277</v>
      </c>
    </row>
    <row r="52" spans="3:6" x14ac:dyDescent="0.2">
      <c r="E52" t="s">
        <v>281</v>
      </c>
    </row>
    <row r="53" spans="3:6" x14ac:dyDescent="0.2">
      <c r="E53" t="s">
        <v>278</v>
      </c>
    </row>
    <row r="54" spans="3:6" x14ac:dyDescent="0.2">
      <c r="E54" t="s">
        <v>282</v>
      </c>
    </row>
    <row r="56" spans="3:6" x14ac:dyDescent="0.2">
      <c r="C56" s="1" t="s">
        <v>120</v>
      </c>
      <c r="E56" t="s">
        <v>309</v>
      </c>
    </row>
    <row r="57" spans="3:6" x14ac:dyDescent="0.2">
      <c r="C57" s="1"/>
      <c r="E57" t="s">
        <v>308</v>
      </c>
    </row>
    <row r="59" spans="3:6" x14ac:dyDescent="0.2">
      <c r="C59" s="1" t="s">
        <v>121</v>
      </c>
      <c r="F59" t="s">
        <v>122</v>
      </c>
    </row>
    <row r="60" spans="3:6" x14ac:dyDescent="0.2">
      <c r="F60" t="s">
        <v>280</v>
      </c>
    </row>
    <row r="62" spans="3:6" x14ac:dyDescent="0.2">
      <c r="C62" s="1" t="s">
        <v>196</v>
      </c>
      <c r="F62" t="s">
        <v>197</v>
      </c>
    </row>
    <row r="63" spans="3:6" x14ac:dyDescent="0.2">
      <c r="D63" s="296"/>
      <c r="F63" t="s">
        <v>279</v>
      </c>
    </row>
    <row r="64" spans="3:6" x14ac:dyDescent="0.2">
      <c r="D64" s="296"/>
    </row>
    <row r="65" spans="2:7" x14ac:dyDescent="0.2">
      <c r="D65" s="296"/>
    </row>
    <row r="66" spans="2:7" x14ac:dyDescent="0.2">
      <c r="C66" s="1" t="s">
        <v>341</v>
      </c>
      <c r="D66" s="296"/>
    </row>
    <row r="67" spans="2:7" x14ac:dyDescent="0.2">
      <c r="B67" s="296"/>
      <c r="C67" s="298" t="s">
        <v>342</v>
      </c>
      <c r="D67" s="296"/>
      <c r="E67" s="296"/>
      <c r="F67" s="296"/>
      <c r="G67" s="296"/>
    </row>
    <row r="68" spans="2:7" x14ac:dyDescent="0.2">
      <c r="B68" s="296"/>
      <c r="C68" s="296"/>
      <c r="D68" s="296"/>
      <c r="E68" s="296"/>
      <c r="F68" s="296"/>
      <c r="G68" s="296"/>
    </row>
    <row r="69" spans="2:7" x14ac:dyDescent="0.2">
      <c r="B69" s="296"/>
      <c r="C69" s="296"/>
      <c r="D69" s="296"/>
      <c r="E69" s="296"/>
      <c r="F69" s="296"/>
      <c r="G69" s="296"/>
    </row>
    <row r="70" spans="2:7" x14ac:dyDescent="0.2">
      <c r="B70" s="296"/>
      <c r="C70" s="296"/>
      <c r="D70" s="296"/>
      <c r="E70" s="296"/>
      <c r="F70" s="296"/>
      <c r="G70" s="296"/>
    </row>
    <row r="71" spans="2:7" x14ac:dyDescent="0.2">
      <c r="B71" s="296"/>
      <c r="C71" s="296"/>
      <c r="D71" s="296"/>
      <c r="E71" s="296"/>
      <c r="F71" s="296"/>
      <c r="G71" s="296"/>
    </row>
    <row r="72" spans="2:7" x14ac:dyDescent="0.2">
      <c r="B72" s="296"/>
      <c r="C72" s="298"/>
      <c r="D72" s="296"/>
      <c r="E72" s="296"/>
      <c r="F72" s="296"/>
      <c r="G72" s="296"/>
    </row>
    <row r="73" spans="2:7" x14ac:dyDescent="0.2">
      <c r="B73" s="296"/>
      <c r="C73" s="298"/>
      <c r="D73" s="296"/>
      <c r="E73" s="296"/>
      <c r="F73" s="296"/>
      <c r="G73" s="296"/>
    </row>
    <row r="74" spans="2:7" x14ac:dyDescent="0.2">
      <c r="B74" s="296"/>
      <c r="C74" s="296"/>
      <c r="D74" s="296"/>
      <c r="E74" s="296"/>
      <c r="F74" s="296"/>
      <c r="G74" s="296"/>
    </row>
    <row r="75" spans="2:7" x14ac:dyDescent="0.2">
      <c r="B75" s="296"/>
      <c r="C75" s="296"/>
      <c r="D75" s="296"/>
      <c r="E75" s="296"/>
      <c r="F75" s="296"/>
      <c r="G75" s="296"/>
    </row>
    <row r="76" spans="2:7" x14ac:dyDescent="0.2">
      <c r="B76" s="296"/>
      <c r="C76" s="296"/>
      <c r="D76" s="296"/>
      <c r="E76" s="296"/>
      <c r="F76" s="296"/>
      <c r="G76" s="296"/>
    </row>
    <row r="77" spans="2:7" x14ac:dyDescent="0.2">
      <c r="B77" s="296"/>
      <c r="C77" s="296"/>
      <c r="D77" s="296"/>
      <c r="E77" s="296"/>
      <c r="F77" s="296"/>
      <c r="G77" s="296"/>
    </row>
    <row r="78" spans="2:7" x14ac:dyDescent="0.2">
      <c r="B78" s="296"/>
      <c r="C78" s="296"/>
      <c r="D78" s="296"/>
      <c r="E78" s="296"/>
      <c r="F78" s="296"/>
      <c r="G78" s="296"/>
    </row>
    <row r="79" spans="2:7" x14ac:dyDescent="0.2">
      <c r="B79" s="296"/>
      <c r="C79" s="296"/>
      <c r="D79" s="296"/>
      <c r="E79" s="296"/>
      <c r="F79" s="296"/>
      <c r="G79" s="296"/>
    </row>
  </sheetData>
  <sheetProtection algorithmName="SHA-512" hashValue="Qtk5y/O+PAzLvOUvKLO7VQhaLAP9ZgBQw1IRrBpp+C9//Wap9xEh7+nq3tgzyGzcSiQyeBQIdhe5RJk7cEgCKA==" saltValue="fvkwGpFKKqrPiP+4Qng/pw==" spinCount="100000" sheet="1" objects="1" scenarios="1"/>
  <hyperlinks>
    <hyperlink ref="G41" r:id="rId1"/>
    <hyperlink ref="J41" r:id="rId2"/>
  </hyperlinks>
  <pageMargins left="0.7" right="0.7" top="0.78740157499999996" bottom="0.78740157499999996" header="0.3" footer="0.3"/>
  <pageSetup paperSize="9" orientation="portrait" horizontalDpi="4294967293" r:id="rId3"/>
  <drawing r:id="rId4"/>
  <legacyDrawing r:id="rId5"/>
  <oleObjects>
    <mc:AlternateContent xmlns:mc="http://schemas.openxmlformats.org/markup-compatibility/2006">
      <mc:Choice Requires="x14">
        <oleObject progId="Acrobat Document" dvAspect="DVASPECT_ICON" shapeId="5121" r:id="rId6">
          <objectPr locked="0" defaultSize="0" autoPict="0" r:id="rId7">
            <anchor moveWithCells="1">
              <from>
                <xdr:col>5</xdr:col>
                <xdr:colOff>28575</xdr:colOff>
                <xdr:row>64</xdr:row>
                <xdr:rowOff>142875</xdr:rowOff>
              </from>
              <to>
                <xdr:col>6</xdr:col>
                <xdr:colOff>333375</xdr:colOff>
                <xdr:row>69</xdr:row>
                <xdr:rowOff>133350</xdr:rowOff>
              </to>
            </anchor>
          </objectPr>
        </oleObject>
      </mc:Choice>
      <mc:Fallback>
        <oleObject progId="Acrobat Document" dvAspect="DVASPECT_ICON" shapeId="5121"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99"/>
  <sheetViews>
    <sheetView showGridLines="0" showRowColHeaders="0" zoomScaleNormal="100" workbookViewId="0"/>
  </sheetViews>
  <sheetFormatPr baseColWidth="10" defaultRowHeight="12.75" x14ac:dyDescent="0.2"/>
  <cols>
    <col min="1" max="1" width="12.42578125" customWidth="1"/>
    <col min="2" max="2" width="3.85546875" style="3" customWidth="1"/>
    <col min="3" max="3" width="25.7109375" customWidth="1"/>
    <col min="4" max="4" width="15.7109375" customWidth="1"/>
    <col min="5" max="5" width="16.7109375" customWidth="1"/>
    <col min="6" max="7" width="11.7109375" customWidth="1"/>
    <col min="8" max="8" width="22.7109375" customWidth="1"/>
    <col min="9" max="9" width="10.7109375" customWidth="1"/>
    <col min="10" max="10" width="13.28515625" customWidth="1"/>
    <col min="11" max="11" width="13.28515625" style="14" customWidth="1"/>
    <col min="12" max="12" width="11.42578125" style="14"/>
    <col min="13" max="13" width="14.42578125" style="14" customWidth="1"/>
    <col min="14" max="15" width="12.7109375" customWidth="1"/>
    <col min="16" max="16" width="14.7109375" customWidth="1"/>
  </cols>
  <sheetData>
    <row r="1" spans="1:24" x14ac:dyDescent="0.2">
      <c r="A1" s="304">
        <f>COUNTA(C27:C72)</f>
        <v>39</v>
      </c>
    </row>
    <row r="2" spans="1:24" x14ac:dyDescent="0.2">
      <c r="C2" s="211" t="s">
        <v>167</v>
      </c>
    </row>
    <row r="3" spans="1:24" x14ac:dyDescent="0.2">
      <c r="C3" s="211" t="s">
        <v>163</v>
      </c>
      <c r="D3" s="211"/>
    </row>
    <row r="4" spans="1:24" x14ac:dyDescent="0.2">
      <c r="C4" t="s">
        <v>162</v>
      </c>
      <c r="D4" s="211"/>
    </row>
    <row r="5" spans="1:24" x14ac:dyDescent="0.2">
      <c r="A5" s="211"/>
      <c r="B5" s="212"/>
      <c r="C5" t="s">
        <v>311</v>
      </c>
      <c r="E5" s="211"/>
      <c r="F5" s="211"/>
      <c r="G5" s="211"/>
      <c r="H5" s="211"/>
      <c r="I5" s="211"/>
      <c r="J5" s="211"/>
      <c r="K5" s="213"/>
      <c r="L5" s="213"/>
      <c r="M5" s="213"/>
    </row>
    <row r="6" spans="1:24" x14ac:dyDescent="0.2">
      <c r="A6" s="211"/>
      <c r="B6" s="212"/>
      <c r="C6" t="s">
        <v>164</v>
      </c>
      <c r="E6" s="211"/>
      <c r="F6" s="211"/>
      <c r="G6" s="211"/>
      <c r="H6" s="211"/>
      <c r="I6" s="211"/>
      <c r="J6" s="211"/>
      <c r="K6" s="213"/>
      <c r="L6" s="213"/>
      <c r="M6" s="213"/>
    </row>
    <row r="7" spans="1:24" ht="13.5" thickBot="1" x14ac:dyDescent="0.25">
      <c r="A7" s="211"/>
      <c r="B7" s="212"/>
      <c r="E7" s="211"/>
      <c r="F7" s="211"/>
      <c r="G7" s="211"/>
      <c r="H7" s="211"/>
      <c r="I7" s="211"/>
      <c r="J7" s="211"/>
      <c r="K7" s="213"/>
      <c r="L7" s="213"/>
      <c r="M7" s="213"/>
    </row>
    <row r="8" spans="1:24" ht="18" x14ac:dyDescent="0.25">
      <c r="A8" s="211"/>
      <c r="B8" s="214"/>
      <c r="C8" s="215" t="s">
        <v>293</v>
      </c>
      <c r="D8" s="37"/>
      <c r="E8" s="216"/>
      <c r="F8" s="216"/>
      <c r="G8" s="216"/>
      <c r="H8" s="216"/>
      <c r="I8" s="216"/>
      <c r="J8" s="216"/>
      <c r="K8" s="217"/>
      <c r="L8" s="213"/>
      <c r="M8" s="213"/>
    </row>
    <row r="9" spans="1:24" ht="18.75" thickBot="1" x14ac:dyDescent="0.3">
      <c r="A9" s="211"/>
      <c r="B9" s="218"/>
      <c r="C9" s="263"/>
      <c r="D9" s="40"/>
      <c r="E9" s="219"/>
      <c r="F9" s="219"/>
      <c r="G9" s="219"/>
      <c r="H9" s="219"/>
      <c r="I9" s="219"/>
      <c r="J9" s="219"/>
      <c r="K9" s="220"/>
      <c r="L9" s="213"/>
      <c r="M9" s="213"/>
    </row>
    <row r="10" spans="1:24" ht="15.75" x14ac:dyDescent="0.25">
      <c r="A10" s="211"/>
      <c r="B10" s="218"/>
      <c r="C10" s="264" t="s">
        <v>96</v>
      </c>
      <c r="D10" s="378"/>
      <c r="E10" s="378"/>
      <c r="F10" s="378"/>
      <c r="G10" s="265" t="s">
        <v>172</v>
      </c>
      <c r="H10" s="379"/>
      <c r="I10" s="380"/>
      <c r="J10" s="380"/>
      <c r="K10" s="381"/>
      <c r="L10" s="213"/>
      <c r="M10" s="213"/>
      <c r="N10" s="173"/>
      <c r="O10" s="37"/>
      <c r="P10" s="37"/>
      <c r="Q10" s="38"/>
      <c r="R10" s="39"/>
      <c r="T10" s="267"/>
      <c r="U10" s="37"/>
      <c r="V10" s="54"/>
      <c r="W10" s="14"/>
      <c r="X10" s="14"/>
    </row>
    <row r="11" spans="1:24" ht="15.75" x14ac:dyDescent="0.25">
      <c r="A11" s="211"/>
      <c r="B11" s="218"/>
      <c r="C11" s="264" t="s">
        <v>171</v>
      </c>
      <c r="D11" s="378"/>
      <c r="E11" s="378"/>
      <c r="F11" s="378"/>
      <c r="G11" s="219"/>
      <c r="H11" s="382"/>
      <c r="I11" s="383"/>
      <c r="J11" s="383"/>
      <c r="K11" s="384"/>
      <c r="L11" s="213"/>
      <c r="M11" s="213"/>
      <c r="N11" s="174" t="s">
        <v>156</v>
      </c>
      <c r="O11" s="40"/>
      <c r="P11" s="40"/>
      <c r="Q11" s="41"/>
      <c r="R11" s="43"/>
      <c r="T11" s="273" t="s">
        <v>177</v>
      </c>
      <c r="U11" s="40"/>
      <c r="V11" s="65"/>
    </row>
    <row r="12" spans="1:24" ht="13.5" thickBot="1" x14ac:dyDescent="0.25">
      <c r="A12" s="211"/>
      <c r="B12" s="218"/>
      <c r="C12" s="219"/>
      <c r="D12" s="219"/>
      <c r="E12" s="219"/>
      <c r="F12" s="219"/>
      <c r="G12" s="219"/>
      <c r="H12" s="219"/>
      <c r="I12" s="219"/>
      <c r="J12" s="219"/>
      <c r="K12" s="220"/>
      <c r="L12" s="213"/>
      <c r="M12" s="213"/>
      <c r="N12" s="66"/>
      <c r="O12" s="40" t="s">
        <v>157</v>
      </c>
      <c r="P12" s="40" t="s">
        <v>158</v>
      </c>
      <c r="Q12" s="41"/>
      <c r="R12" s="43"/>
      <c r="T12" s="64" t="s">
        <v>176</v>
      </c>
      <c r="U12" s="40"/>
      <c r="V12" s="271">
        <f>COUNTIFS(D27:D65,"&gt;0",T27:T65,"&gt;0")</f>
        <v>0</v>
      </c>
    </row>
    <row r="13" spans="1:24" ht="15" thickBot="1" x14ac:dyDescent="0.25">
      <c r="A13" s="211"/>
      <c r="B13" s="218"/>
      <c r="C13" s="387" t="s">
        <v>343</v>
      </c>
      <c r="D13" s="387"/>
      <c r="E13" s="222"/>
      <c r="F13" s="223"/>
      <c r="H13" s="221" t="s">
        <v>39</v>
      </c>
      <c r="I13" s="375" t="e">
        <f>F13/F14</f>
        <v>#DIV/0!</v>
      </c>
      <c r="J13" s="219"/>
      <c r="K13" s="220"/>
      <c r="L13" s="213"/>
      <c r="M13" s="213"/>
      <c r="N13" s="66" t="s">
        <v>43</v>
      </c>
      <c r="O13" s="362">
        <v>0.33</v>
      </c>
      <c r="P13" s="274" t="s">
        <v>40</v>
      </c>
      <c r="Q13" s="412" t="s">
        <v>165</v>
      </c>
      <c r="R13" s="413"/>
      <c r="T13" s="64" t="s">
        <v>178</v>
      </c>
      <c r="U13" s="40"/>
      <c r="V13" s="271">
        <f>SUM(F13:F14)</f>
        <v>0</v>
      </c>
    </row>
    <row r="14" spans="1:24" ht="12.75" customHeight="1" x14ac:dyDescent="0.2">
      <c r="A14" s="211"/>
      <c r="B14" s="218"/>
      <c r="C14" s="221" t="s">
        <v>1</v>
      </c>
      <c r="F14" s="223"/>
      <c r="H14" s="219"/>
      <c r="I14" s="219"/>
      <c r="J14" s="219"/>
      <c r="K14" s="220"/>
      <c r="L14" s="213"/>
      <c r="M14" s="213"/>
      <c r="N14" s="66" t="s">
        <v>43</v>
      </c>
      <c r="O14" s="362">
        <v>0.4</v>
      </c>
      <c r="P14" s="275" t="s">
        <v>41</v>
      </c>
      <c r="Q14" s="412"/>
      <c r="R14" s="413"/>
      <c r="T14" s="64" t="s">
        <v>179</v>
      </c>
      <c r="U14" s="40"/>
      <c r="V14" s="271">
        <f>IF(F13&gt;0,1,0)</f>
        <v>0</v>
      </c>
    </row>
    <row r="15" spans="1:24" x14ac:dyDescent="0.2">
      <c r="A15" s="211"/>
      <c r="B15" s="218"/>
      <c r="C15" s="221"/>
      <c r="D15" s="224"/>
      <c r="E15" s="224"/>
      <c r="F15" s="229"/>
      <c r="H15" s="219"/>
      <c r="I15" s="219"/>
      <c r="J15" s="219"/>
      <c r="K15" s="220"/>
      <c r="L15" s="213"/>
      <c r="M15" s="213"/>
      <c r="N15" s="175" t="s">
        <v>44</v>
      </c>
      <c r="O15" s="45">
        <f>O14</f>
        <v>0.4</v>
      </c>
      <c r="P15" s="276" t="s">
        <v>42</v>
      </c>
      <c r="Q15" s="412"/>
      <c r="R15" s="413"/>
      <c r="T15" s="64" t="s">
        <v>180</v>
      </c>
      <c r="U15" s="40"/>
      <c r="V15" s="271">
        <f>IF(F14&gt;0,1,0)</f>
        <v>0</v>
      </c>
    </row>
    <row r="16" spans="1:24" s="34" customFormat="1" ht="16.5" thickBot="1" x14ac:dyDescent="0.3">
      <c r="A16" s="225"/>
      <c r="B16" s="226"/>
      <c r="C16" s="227"/>
      <c r="D16" s="228"/>
      <c r="E16" s="228"/>
      <c r="F16" s="229"/>
      <c r="G16" s="230"/>
      <c r="H16" s="230"/>
      <c r="J16" s="231"/>
      <c r="K16" s="232"/>
      <c r="L16" s="225"/>
      <c r="M16" s="225"/>
      <c r="N16" s="277" t="s">
        <v>87</v>
      </c>
      <c r="O16" s="180"/>
      <c r="P16" s="208"/>
      <c r="Q16" s="412"/>
      <c r="R16" s="413"/>
      <c r="T16" s="268" t="s">
        <v>181</v>
      </c>
      <c r="U16" s="36"/>
      <c r="V16" s="271">
        <f>IF((V14+V15)=2,1,0)</f>
        <v>0</v>
      </c>
    </row>
    <row r="17" spans="1:22" s="34" customFormat="1" ht="15.75" customHeight="1" x14ac:dyDescent="0.25">
      <c r="A17" s="225"/>
      <c r="B17" s="226"/>
      <c r="C17" s="227"/>
      <c r="D17" s="230"/>
      <c r="E17" s="230"/>
      <c r="F17" s="233"/>
      <c r="G17" s="418" t="s">
        <v>48</v>
      </c>
      <c r="H17" s="419"/>
      <c r="I17" s="419"/>
      <c r="J17" s="419"/>
      <c r="K17" s="420"/>
      <c r="L17" s="225"/>
      <c r="M17" s="225"/>
      <c r="N17" s="66">
        <f>IF(U66=1,0,1)</f>
        <v>1</v>
      </c>
      <c r="O17" s="181" t="s">
        <v>139</v>
      </c>
      <c r="P17" s="208"/>
      <c r="Q17" s="412"/>
      <c r="R17" s="413"/>
      <c r="T17" s="268" t="s">
        <v>182</v>
      </c>
      <c r="U17" s="36"/>
      <c r="V17" s="272">
        <f>SUM(D27:D65)*V16</f>
        <v>0</v>
      </c>
    </row>
    <row r="18" spans="1:22" ht="15" x14ac:dyDescent="0.25">
      <c r="A18" s="211"/>
      <c r="B18" s="218"/>
      <c r="C18" s="221" t="s">
        <v>159</v>
      </c>
      <c r="D18" s="219"/>
      <c r="E18" s="219"/>
      <c r="F18" s="234" t="b">
        <v>0</v>
      </c>
      <c r="G18" s="421" t="s">
        <v>133</v>
      </c>
      <c r="H18" s="422"/>
      <c r="I18" s="397" t="str">
        <f>IF(V17&gt;0,IF(U66&gt;0,"Anforderung nicht eingehalten","Anforderung eingehalten"),"")</f>
        <v/>
      </c>
      <c r="J18" s="397"/>
      <c r="K18" s="398"/>
      <c r="L18" s="213"/>
      <c r="M18" s="213"/>
      <c r="N18" s="66">
        <f>IF(V66=1,1,0)</f>
        <v>0</v>
      </c>
      <c r="O18" s="181" t="s">
        <v>140</v>
      </c>
      <c r="P18" s="208"/>
      <c r="Q18" s="412"/>
      <c r="R18" s="413"/>
      <c r="T18" s="64"/>
      <c r="U18" s="40"/>
      <c r="V18" s="65"/>
    </row>
    <row r="19" spans="1:22" ht="15.75" customHeight="1" x14ac:dyDescent="0.2">
      <c r="A19" s="211"/>
      <c r="B19" s="218"/>
      <c r="C19" s="221" t="s">
        <v>160</v>
      </c>
      <c r="D19" s="219"/>
      <c r="E19" s="219"/>
      <c r="F19" s="235" t="b">
        <v>0</v>
      </c>
      <c r="G19" s="423" t="s">
        <v>134</v>
      </c>
      <c r="H19" s="424"/>
      <c r="I19" s="399" t="str">
        <f>IF(V66&gt;0,IF(V66=1,P13,IF(V66=2,P14,P15)),"")</f>
        <v/>
      </c>
      <c r="J19" s="399"/>
      <c r="K19" s="400"/>
      <c r="L19" s="213"/>
      <c r="M19" s="213"/>
      <c r="N19" s="183">
        <f>N17+N18</f>
        <v>1</v>
      </c>
      <c r="O19" s="182" t="s">
        <v>141</v>
      </c>
      <c r="P19" s="208"/>
      <c r="Q19" s="208"/>
      <c r="R19" s="209"/>
      <c r="T19" s="64"/>
      <c r="U19" s="40"/>
      <c r="V19" s="65"/>
    </row>
    <row r="20" spans="1:22" s="34" customFormat="1" ht="15.75" customHeight="1" thickBot="1" x14ac:dyDescent="0.3">
      <c r="A20" s="225"/>
      <c r="B20" s="226"/>
      <c r="C20" s="227" t="s">
        <v>161</v>
      </c>
      <c r="D20" s="230"/>
      <c r="E20" s="230"/>
      <c r="F20" s="235" t="b">
        <v>0</v>
      </c>
      <c r="G20" s="423" t="s">
        <v>144</v>
      </c>
      <c r="H20" s="424"/>
      <c r="I20" s="279" t="str">
        <f>IF(V17&gt;0,IF(N19=2,"",IF(N18=1,"ja","")),"")</f>
        <v/>
      </c>
      <c r="J20" s="414" t="s">
        <v>183</v>
      </c>
      <c r="K20" s="415"/>
      <c r="L20" s="225"/>
      <c r="M20" s="225"/>
      <c r="N20" s="176"/>
      <c r="O20" s="46"/>
      <c r="P20" s="244"/>
      <c r="Q20" s="244"/>
      <c r="R20" s="245"/>
      <c r="T20" s="269"/>
      <c r="U20" s="46"/>
      <c r="V20" s="270"/>
    </row>
    <row r="21" spans="1:22" s="34" customFormat="1" ht="15.75" customHeight="1" thickBot="1" x14ac:dyDescent="0.25">
      <c r="A21" s="225"/>
      <c r="B21" s="226"/>
      <c r="C21" s="227"/>
      <c r="D21" s="230"/>
      <c r="E21" s="230"/>
      <c r="F21" s="235"/>
      <c r="G21" s="236"/>
      <c r="H21" s="237"/>
      <c r="I21" s="237"/>
      <c r="J21" s="416"/>
      <c r="K21" s="417"/>
      <c r="L21" s="225"/>
      <c r="M21" s="225"/>
    </row>
    <row r="22" spans="1:22" s="34" customFormat="1" ht="13.5" thickBot="1" x14ac:dyDescent="0.25">
      <c r="A22" s="225"/>
      <c r="B22" s="238"/>
      <c r="C22" s="239"/>
      <c r="D22" s="240"/>
      <c r="E22" s="240"/>
      <c r="F22" s="240"/>
      <c r="G22" s="240"/>
      <c r="H22" s="240"/>
      <c r="I22" s="240"/>
      <c r="J22" s="240"/>
      <c r="K22" s="241"/>
      <c r="L22" s="225"/>
      <c r="M22" s="225"/>
      <c r="R22" s="44"/>
      <c r="S22" s="36"/>
      <c r="T22" s="36"/>
      <c r="U22" s="44"/>
      <c r="V22" s="44"/>
    </row>
    <row r="23" spans="1:22" s="34" customFormat="1" x14ac:dyDescent="0.2">
      <c r="A23" s="225"/>
      <c r="B23" s="242"/>
      <c r="C23" s="227"/>
      <c r="D23" s="230"/>
      <c r="E23" s="230"/>
      <c r="F23" s="230"/>
      <c r="G23" s="230"/>
      <c r="H23" s="230"/>
      <c r="I23" s="230"/>
      <c r="J23" s="230"/>
      <c r="K23" s="243"/>
      <c r="L23" s="225"/>
      <c r="M23" s="225"/>
      <c r="N23" s="407" t="s">
        <v>312</v>
      </c>
      <c r="O23" s="407"/>
      <c r="Q23" s="409" t="s">
        <v>313</v>
      </c>
      <c r="R23" s="409"/>
      <c r="S23" s="410" t="s">
        <v>166</v>
      </c>
      <c r="T23" s="410"/>
      <c r="U23" s="44"/>
    </row>
    <row r="24" spans="1:22" s="34" customFormat="1" ht="13.5" thickBot="1" x14ac:dyDescent="0.25">
      <c r="B24" s="32"/>
      <c r="C24" s="33"/>
      <c r="K24" s="35"/>
      <c r="L24" s="35"/>
      <c r="M24" s="35"/>
      <c r="N24" s="408"/>
      <c r="O24" s="408"/>
      <c r="Q24" s="408"/>
      <c r="R24" s="408"/>
      <c r="S24" s="411"/>
      <c r="T24" s="411"/>
    </row>
    <row r="25" spans="1:22" ht="36" customHeight="1" thickBot="1" x14ac:dyDescent="0.25">
      <c r="B25" s="430" t="s">
        <v>132</v>
      </c>
      <c r="C25" s="72"/>
      <c r="D25" s="376" t="s">
        <v>345</v>
      </c>
      <c r="E25" s="177"/>
      <c r="F25" s="427" t="s">
        <v>173</v>
      </c>
      <c r="G25" s="428"/>
      <c r="H25" s="429"/>
      <c r="J25" s="432" t="s">
        <v>146</v>
      </c>
      <c r="K25" s="433"/>
      <c r="N25" s="401" t="s">
        <v>47</v>
      </c>
      <c r="O25" s="402"/>
      <c r="P25" s="194" t="s">
        <v>316</v>
      </c>
      <c r="Q25" s="403" t="s">
        <v>168</v>
      </c>
      <c r="R25" s="404"/>
      <c r="S25" s="405" t="s">
        <v>60</v>
      </c>
      <c r="T25" s="406"/>
      <c r="U25" s="395" t="s">
        <v>169</v>
      </c>
      <c r="V25" s="396"/>
    </row>
    <row r="26" spans="1:22" ht="51.75" thickBot="1" x14ac:dyDescent="0.25">
      <c r="B26" s="431"/>
      <c r="C26" s="178" t="s">
        <v>0</v>
      </c>
      <c r="D26" s="377" t="s">
        <v>344</v>
      </c>
      <c r="E26" s="179" t="s">
        <v>3</v>
      </c>
      <c r="F26" s="425" t="s">
        <v>317</v>
      </c>
      <c r="G26" s="426"/>
      <c r="H26" s="361" t="s">
        <v>318</v>
      </c>
      <c r="J26" s="19" t="s">
        <v>145</v>
      </c>
      <c r="K26" s="50" t="s">
        <v>347</v>
      </c>
      <c r="N26" s="23" t="s">
        <v>314</v>
      </c>
      <c r="O26" s="24" t="s">
        <v>315</v>
      </c>
      <c r="P26" s="29" t="s">
        <v>339</v>
      </c>
      <c r="Q26" s="188" t="s">
        <v>143</v>
      </c>
      <c r="R26" s="13" t="s">
        <v>37</v>
      </c>
      <c r="S26" s="28" t="s">
        <v>38</v>
      </c>
      <c r="T26" s="201"/>
      <c r="U26" s="253" t="s">
        <v>142</v>
      </c>
      <c r="V26" s="254" t="s">
        <v>138</v>
      </c>
    </row>
    <row r="27" spans="1:22" s="2" customFormat="1" ht="15" customHeight="1" x14ac:dyDescent="0.2">
      <c r="A27" s="48"/>
      <c r="B27" s="11">
        <v>2</v>
      </c>
      <c r="C27" s="12" t="s">
        <v>4</v>
      </c>
      <c r="D27" s="16"/>
      <c r="E27" s="21" t="s">
        <v>2</v>
      </c>
      <c r="F27" s="388" t="str">
        <f t="shared" ref="F27:F65" si="0">IF(U27=1,"nicht eingehalten",IF(U27=2,"eingehalten",""))</f>
        <v/>
      </c>
      <c r="G27" s="389"/>
      <c r="H27" s="30" t="str">
        <f t="shared" ref="H27:H65" si="1">IF(V27=1,$P$13,IF(V27=2,$P$14,IF(V27=3,$P$15,"")))</f>
        <v/>
      </c>
      <c r="J27" s="185">
        <f>IF(ISERROR(D27*I$13)=TRUE,0,D27*I$13)</f>
        <v>0</v>
      </c>
      <c r="K27" s="266">
        <f>IF(ISERROR(IF(F$18=TRUE,J27/S27,J27/T27))=TRUE,0,IF(F$18=TRUE,J27/S27,J27/T27))</f>
        <v>0</v>
      </c>
      <c r="L27" s="2" t="s">
        <v>174</v>
      </c>
      <c r="N27" s="249"/>
      <c r="O27" s="363">
        <v>20</v>
      </c>
      <c r="P27" s="31" t="str">
        <f t="shared" ref="P27:P65" si="2">IF(V27=1,$P$13,IF(V27=2,$P$14,IF(V27=3,$P$15,"")))</f>
        <v/>
      </c>
      <c r="Q27" s="368">
        <v>2</v>
      </c>
      <c r="R27" s="369">
        <v>4</v>
      </c>
      <c r="S27" s="184">
        <f>0.5*Q27</f>
        <v>1</v>
      </c>
      <c r="T27" s="202">
        <f>0.5*R27</f>
        <v>2</v>
      </c>
      <c r="U27" s="255">
        <f>IF(D27&gt;0,IF(N27+O27&gt;0,IF(D27&lt;N27,1,IF(O27&gt;0,IF(D27&gt;O27,1,2),2)),0),0)*$V16</f>
        <v>0</v>
      </c>
      <c r="V27" s="256">
        <f t="shared" ref="V27:V65" si="3">IF(D27&gt;0,IF(K27&gt;0,IF(K27&lt;=$O$13,1,IF(K27&lt;=$O$14,2,3)),0),0)</f>
        <v>0</v>
      </c>
    </row>
    <row r="28" spans="1:22" s="2" customFormat="1" ht="15" customHeight="1" x14ac:dyDescent="0.2">
      <c r="A28" s="48"/>
      <c r="B28" s="11">
        <v>2</v>
      </c>
      <c r="C28" s="12" t="s">
        <v>54</v>
      </c>
      <c r="D28" s="16"/>
      <c r="E28" s="22" t="s">
        <v>2</v>
      </c>
      <c r="F28" s="385" t="str">
        <f t="shared" si="0"/>
        <v/>
      </c>
      <c r="G28" s="386"/>
      <c r="H28" s="171" t="str">
        <f t="shared" si="1"/>
        <v/>
      </c>
      <c r="J28" s="187">
        <f>IF(ISERROR(D28*I$13)=TRUE,0,D28*I$13)</f>
        <v>0</v>
      </c>
      <c r="K28" s="192">
        <f>IF(ISERROR(IF(F$18=TRUE,J28/S28,J28/T28))=TRUE,0,IF(F$18=TRUE,J28/S28,J28/T28))</f>
        <v>0</v>
      </c>
      <c r="L28" s="2" t="s">
        <v>174</v>
      </c>
      <c r="N28" s="250"/>
      <c r="O28" s="364"/>
      <c r="P28" s="26" t="str">
        <f t="shared" si="2"/>
        <v/>
      </c>
      <c r="Q28" s="368">
        <v>3</v>
      </c>
      <c r="R28" s="369">
        <v>5</v>
      </c>
      <c r="S28" s="186">
        <f t="shared" ref="S28:S43" si="4">0.5*Q28</f>
        <v>1.5</v>
      </c>
      <c r="T28" s="203">
        <f t="shared" ref="T28:T65" si="5">0.5*R28</f>
        <v>2.5</v>
      </c>
      <c r="U28" s="257">
        <f>IF(D28&gt;0,IF(N28+O28&gt;0,IF(D28&lt;N28,1,IF(O28&gt;0,IF(D28&gt;O28,1,2),2)),0),0)*$V16</f>
        <v>0</v>
      </c>
      <c r="V28" s="258">
        <f t="shared" si="3"/>
        <v>0</v>
      </c>
    </row>
    <row r="29" spans="1:22" s="2" customFormat="1" ht="15" customHeight="1" x14ac:dyDescent="0.2">
      <c r="A29" s="48"/>
      <c r="B29" s="8" t="s">
        <v>56</v>
      </c>
      <c r="C29" s="6" t="s">
        <v>5</v>
      </c>
      <c r="D29" s="17"/>
      <c r="E29" s="22" t="s">
        <v>2</v>
      </c>
      <c r="F29" s="385" t="str">
        <f t="shared" si="0"/>
        <v/>
      </c>
      <c r="G29" s="386"/>
      <c r="H29" s="171" t="str">
        <f t="shared" si="1"/>
        <v/>
      </c>
      <c r="J29" s="187">
        <f>IF(ISERROR(D29*I$13)=TRUE,0,D29*I$13)</f>
        <v>0</v>
      </c>
      <c r="K29" s="192">
        <f>IF(ISERROR(IF(F$18=TRUE,J29/S29,J29/T29))=TRUE,0,IF(F$18=TRUE,J29/S29,J29/T29))</f>
        <v>0</v>
      </c>
      <c r="L29" s="2" t="s">
        <v>174</v>
      </c>
      <c r="N29" s="251"/>
      <c r="O29" s="365">
        <v>10</v>
      </c>
      <c r="P29" s="26" t="str">
        <f t="shared" si="2"/>
        <v/>
      </c>
      <c r="Q29" s="370">
        <v>1</v>
      </c>
      <c r="R29" s="371">
        <v>4</v>
      </c>
      <c r="S29" s="186">
        <f t="shared" si="4"/>
        <v>0.5</v>
      </c>
      <c r="T29" s="203">
        <f t="shared" si="5"/>
        <v>2</v>
      </c>
      <c r="U29" s="257">
        <f>IF(D29&gt;0,IF(N29+O29&gt;0,IF(D29&lt;N29,1,IF(O29&gt;0,IF(D29&gt;O29,1,2),2)),0),0)*$V16</f>
        <v>0</v>
      </c>
      <c r="V29" s="258">
        <f t="shared" si="3"/>
        <v>0</v>
      </c>
    </row>
    <row r="30" spans="1:22" s="2" customFormat="1" ht="15" customHeight="1" x14ac:dyDescent="0.2">
      <c r="B30" s="8"/>
      <c r="C30" s="6" t="s">
        <v>26</v>
      </c>
      <c r="D30" s="17"/>
      <c r="E30" s="22"/>
      <c r="F30" s="385" t="str">
        <f t="shared" si="0"/>
        <v/>
      </c>
      <c r="G30" s="386"/>
      <c r="H30" s="171" t="str">
        <f t="shared" si="1"/>
        <v/>
      </c>
      <c r="J30" s="190"/>
      <c r="K30" s="192"/>
      <c r="N30" s="366">
        <v>6.5</v>
      </c>
      <c r="O30" s="365">
        <v>9</v>
      </c>
      <c r="P30" s="26" t="str">
        <f t="shared" si="2"/>
        <v/>
      </c>
      <c r="Q30" s="246"/>
      <c r="R30" s="247"/>
      <c r="S30" s="186"/>
      <c r="T30" s="203"/>
      <c r="U30" s="257">
        <f>IF(D30&gt;0,IF(N30+O30&gt;0,IF(D30&lt;N30,1,IF(O30&gt;0,IF(D30&gt;O30,1,2),2)),0),0)*$V16</f>
        <v>0</v>
      </c>
      <c r="V30" s="258">
        <f t="shared" si="3"/>
        <v>0</v>
      </c>
    </row>
    <row r="31" spans="1:22" s="2" customFormat="1" ht="15" customHeight="1" x14ac:dyDescent="0.2">
      <c r="B31" s="8"/>
      <c r="C31" s="6" t="s">
        <v>25</v>
      </c>
      <c r="D31" s="17"/>
      <c r="E31" s="22" t="s">
        <v>32</v>
      </c>
      <c r="F31" s="385" t="str">
        <f t="shared" si="0"/>
        <v/>
      </c>
      <c r="G31" s="386"/>
      <c r="H31" s="171" t="str">
        <f t="shared" si="1"/>
        <v/>
      </c>
      <c r="J31" s="193">
        <f>IF(ISERROR(D31*I$13)=TRUE,0,D31*I$13)</f>
        <v>0</v>
      </c>
      <c r="K31" s="192"/>
      <c r="N31" s="251"/>
      <c r="O31" s="365">
        <v>30</v>
      </c>
      <c r="P31" s="26" t="str">
        <f t="shared" si="2"/>
        <v/>
      </c>
      <c r="Q31" s="246"/>
      <c r="R31" s="247"/>
      <c r="S31" s="186"/>
      <c r="T31" s="203"/>
      <c r="U31" s="257">
        <f>IF(D31&gt;0,IF(N31+O31&gt;0,IF(D31&lt;N31,1,IF(O31&gt;0,IF(D31&gt;O31,1,2),2)),0),0)*$V16</f>
        <v>0</v>
      </c>
      <c r="V31" s="258">
        <f t="shared" si="3"/>
        <v>0</v>
      </c>
    </row>
    <row r="32" spans="1:22" s="2" customFormat="1" ht="15" customHeight="1" x14ac:dyDescent="0.2">
      <c r="B32" s="8"/>
      <c r="C32" s="6" t="s">
        <v>27</v>
      </c>
      <c r="D32" s="17"/>
      <c r="E32" s="22" t="s">
        <v>33</v>
      </c>
      <c r="F32" s="385" t="str">
        <f t="shared" si="0"/>
        <v/>
      </c>
      <c r="G32" s="386"/>
      <c r="H32" s="171" t="str">
        <f t="shared" si="1"/>
        <v/>
      </c>
      <c r="J32" s="193"/>
      <c r="K32" s="192"/>
      <c r="N32" s="366">
        <v>30</v>
      </c>
      <c r="O32" s="278"/>
      <c r="P32" s="26" t="str">
        <f t="shared" si="2"/>
        <v/>
      </c>
      <c r="Q32" s="246"/>
      <c r="R32" s="247"/>
      <c r="S32" s="186"/>
      <c r="T32" s="203"/>
      <c r="U32" s="257">
        <f>IF(D32&gt;0,IF(N32+O32&gt;0,IF(D32&lt;N32,1,IF(O32&gt;0,IF(D32&gt;O32,1,2),2)),0),0)*$V16</f>
        <v>0</v>
      </c>
      <c r="V32" s="258">
        <f t="shared" si="3"/>
        <v>0</v>
      </c>
    </row>
    <row r="33" spans="1:22" s="2" customFormat="1" ht="15" customHeight="1" x14ac:dyDescent="0.2">
      <c r="B33" s="8"/>
      <c r="C33" s="6" t="s">
        <v>28</v>
      </c>
      <c r="D33" s="17"/>
      <c r="E33" s="22" t="s">
        <v>2</v>
      </c>
      <c r="F33" s="385" t="str">
        <f t="shared" si="0"/>
        <v/>
      </c>
      <c r="G33" s="386"/>
      <c r="H33" s="171" t="str">
        <f t="shared" si="1"/>
        <v/>
      </c>
      <c r="J33" s="193">
        <f t="shared" ref="J33:J65" si="6">IF(ISERROR(D33*I$13)=TRUE,0,D33*I$13)</f>
        <v>0</v>
      </c>
      <c r="K33" s="192"/>
      <c r="N33" s="251"/>
      <c r="O33" s="365">
        <v>20</v>
      </c>
      <c r="P33" s="26" t="str">
        <f t="shared" si="2"/>
        <v/>
      </c>
      <c r="Q33" s="246"/>
      <c r="R33" s="247"/>
      <c r="S33" s="186"/>
      <c r="T33" s="203"/>
      <c r="U33" s="257">
        <f>IF(D33&gt;0,IF(N33+O33&gt;0,IF(D33&lt;N33,1,IF(O33&gt;0,IF(D33&gt;O33,1,2),2)),0),0)*$V16</f>
        <v>0</v>
      </c>
      <c r="V33" s="258">
        <f t="shared" si="3"/>
        <v>0</v>
      </c>
    </row>
    <row r="34" spans="1:22" s="2" customFormat="1" ht="15" customHeight="1" x14ac:dyDescent="0.2">
      <c r="B34" s="8"/>
      <c r="C34" s="6" t="s">
        <v>34</v>
      </c>
      <c r="D34" s="17"/>
      <c r="E34" s="22" t="s">
        <v>2</v>
      </c>
      <c r="F34" s="385" t="str">
        <f t="shared" si="0"/>
        <v/>
      </c>
      <c r="G34" s="386"/>
      <c r="H34" s="171" t="str">
        <f t="shared" si="1"/>
        <v/>
      </c>
      <c r="J34" s="190">
        <f t="shared" si="6"/>
        <v>0</v>
      </c>
      <c r="K34" s="192"/>
      <c r="N34" s="251"/>
      <c r="O34" s="365">
        <v>0.1</v>
      </c>
      <c r="P34" s="26" t="str">
        <f t="shared" si="2"/>
        <v/>
      </c>
      <c r="Q34" s="246"/>
      <c r="R34" s="247"/>
      <c r="S34" s="186"/>
      <c r="T34" s="203"/>
      <c r="U34" s="257">
        <f>IF(D34&gt;0,IF(N34+O34&gt;0,IF(D34&lt;N34,1,IF(O34&gt;0,IF(D34&gt;O34,1,2),2)),0),0)*$V16</f>
        <v>0</v>
      </c>
      <c r="V34" s="258">
        <f t="shared" si="3"/>
        <v>0</v>
      </c>
    </row>
    <row r="35" spans="1:22" s="2" customFormat="1" ht="24.95" customHeight="1" x14ac:dyDescent="0.2">
      <c r="B35" s="8"/>
      <c r="C35" s="7" t="s">
        <v>36</v>
      </c>
      <c r="D35" s="15"/>
      <c r="E35" s="22" t="s">
        <v>2</v>
      </c>
      <c r="F35" s="385" t="str">
        <f t="shared" si="0"/>
        <v/>
      </c>
      <c r="G35" s="386"/>
      <c r="H35" s="171" t="str">
        <f t="shared" si="1"/>
        <v/>
      </c>
      <c r="J35" s="190">
        <f t="shared" si="6"/>
        <v>0</v>
      </c>
      <c r="K35" s="192"/>
      <c r="N35" s="251"/>
      <c r="O35" s="365">
        <v>0.1</v>
      </c>
      <c r="P35" s="26" t="str">
        <f t="shared" si="2"/>
        <v/>
      </c>
      <c r="Q35" s="246"/>
      <c r="R35" s="247"/>
      <c r="S35" s="186"/>
      <c r="T35" s="203"/>
      <c r="U35" s="257">
        <f>IF(D35&gt;0,IF(N35+O35&gt;0,IF(D35&lt;N35,1,IF(O35&gt;0,IF(D35&gt;O35,1,2),2)),0),0)*$V16</f>
        <v>0</v>
      </c>
      <c r="V35" s="258">
        <f t="shared" si="3"/>
        <v>0</v>
      </c>
    </row>
    <row r="36" spans="1:22" s="2" customFormat="1" ht="15" customHeight="1" x14ac:dyDescent="0.2">
      <c r="B36" s="8"/>
      <c r="C36" s="6" t="s">
        <v>29</v>
      </c>
      <c r="D36" s="15"/>
      <c r="E36" s="22" t="s">
        <v>2</v>
      </c>
      <c r="F36" s="385" t="str">
        <f t="shared" si="0"/>
        <v/>
      </c>
      <c r="G36" s="386"/>
      <c r="H36" s="171" t="str">
        <f t="shared" si="1"/>
        <v/>
      </c>
      <c r="J36" s="190">
        <f t="shared" si="6"/>
        <v>0</v>
      </c>
      <c r="K36" s="192"/>
      <c r="N36" s="251"/>
      <c r="O36" s="365">
        <v>10</v>
      </c>
      <c r="P36" s="26" t="str">
        <f t="shared" si="2"/>
        <v/>
      </c>
      <c r="Q36" s="246"/>
      <c r="R36" s="247"/>
      <c r="S36" s="186"/>
      <c r="T36" s="203"/>
      <c r="U36" s="257">
        <f>IF(D36&gt;0,IF(N36+O36&gt;0,IF(D36&lt;N36,1,IF(O36&gt;0,IF(D36&gt;O36,1,2),2)),0),0)*$V16</f>
        <v>0</v>
      </c>
      <c r="V36" s="258">
        <f t="shared" si="3"/>
        <v>0</v>
      </c>
    </row>
    <row r="37" spans="1:22" s="2" customFormat="1" ht="15" customHeight="1" x14ac:dyDescent="0.2">
      <c r="B37" s="8"/>
      <c r="C37" s="6" t="s">
        <v>30</v>
      </c>
      <c r="D37" s="15"/>
      <c r="E37" s="22" t="s">
        <v>2</v>
      </c>
      <c r="F37" s="385" t="str">
        <f t="shared" si="0"/>
        <v/>
      </c>
      <c r="G37" s="386"/>
      <c r="H37" s="171" t="str">
        <f t="shared" si="1"/>
        <v/>
      </c>
      <c r="J37" s="190">
        <f t="shared" si="6"/>
        <v>0</v>
      </c>
      <c r="K37" s="192"/>
      <c r="N37" s="251"/>
      <c r="O37" s="365">
        <v>0.1</v>
      </c>
      <c r="P37" s="26" t="str">
        <f t="shared" si="2"/>
        <v/>
      </c>
      <c r="Q37" s="246"/>
      <c r="R37" s="247"/>
      <c r="S37" s="186"/>
      <c r="T37" s="203"/>
      <c r="U37" s="257">
        <f>IF(D37&gt;0,IF(N37+O37&gt;0,IF(D37&lt;N37,1,IF(O37&gt;0,IF(D37&gt;O37,1,2),2)),0),0)*$V16</f>
        <v>0</v>
      </c>
      <c r="V37" s="258">
        <f t="shared" si="3"/>
        <v>0</v>
      </c>
    </row>
    <row r="38" spans="1:22" s="2" customFormat="1" ht="15" customHeight="1" x14ac:dyDescent="0.2">
      <c r="B38" s="8"/>
      <c r="C38" s="6" t="s">
        <v>123</v>
      </c>
      <c r="D38" s="15"/>
      <c r="E38" s="22" t="s">
        <v>2</v>
      </c>
      <c r="F38" s="385" t="str">
        <f t="shared" si="0"/>
        <v/>
      </c>
      <c r="G38" s="386"/>
      <c r="H38" s="171" t="str">
        <f t="shared" si="1"/>
        <v/>
      </c>
      <c r="J38" s="190">
        <f t="shared" si="6"/>
        <v>0</v>
      </c>
      <c r="K38" s="192"/>
      <c r="N38" s="251"/>
      <c r="O38" s="365">
        <v>0.08</v>
      </c>
      <c r="P38" s="26" t="str">
        <f t="shared" si="2"/>
        <v/>
      </c>
      <c r="Q38" s="246"/>
      <c r="R38" s="247"/>
      <c r="S38" s="186"/>
      <c r="T38" s="203"/>
      <c r="U38" s="257">
        <f>IF(D38&gt;0,IF(N38+O38&gt;0,IF(D38&lt;N38,1,IF(O38&gt;0,IF(D38&gt;O38,1,2),2)),0),0)*$V16</f>
        <v>0</v>
      </c>
      <c r="V38" s="258">
        <f t="shared" si="3"/>
        <v>0</v>
      </c>
    </row>
    <row r="39" spans="1:22" s="2" customFormat="1" ht="15" customHeight="1" x14ac:dyDescent="0.2">
      <c r="B39" s="8"/>
      <c r="C39" s="6" t="s">
        <v>31</v>
      </c>
      <c r="D39" s="15"/>
      <c r="E39" s="22" t="s">
        <v>2</v>
      </c>
      <c r="F39" s="385" t="str">
        <f t="shared" si="0"/>
        <v/>
      </c>
      <c r="G39" s="386"/>
      <c r="H39" s="171" t="str">
        <f t="shared" si="1"/>
        <v/>
      </c>
      <c r="J39" s="190">
        <f t="shared" si="6"/>
        <v>0</v>
      </c>
      <c r="K39" s="192"/>
      <c r="N39" s="251"/>
      <c r="O39" s="365">
        <v>0.1</v>
      </c>
      <c r="P39" s="26" t="str">
        <f t="shared" si="2"/>
        <v/>
      </c>
      <c r="Q39" s="246"/>
      <c r="R39" s="247"/>
      <c r="S39" s="186"/>
      <c r="T39" s="203"/>
      <c r="U39" s="257">
        <f>IF(D39&gt;0,IF(N39+O39&gt;0,IF(D39&lt;N39,1,IF(O39&gt;0,IF(D39&gt;O39,1,2),2)),0),0)*$V16</f>
        <v>0</v>
      </c>
      <c r="V39" s="258">
        <f t="shared" si="3"/>
        <v>0</v>
      </c>
    </row>
    <row r="40" spans="1:22" s="2" customFormat="1" ht="15" customHeight="1" x14ac:dyDescent="0.2">
      <c r="A40" s="48"/>
      <c r="B40" s="8">
        <v>3</v>
      </c>
      <c r="C40" s="6" t="s">
        <v>6</v>
      </c>
      <c r="D40" s="17"/>
      <c r="E40" s="22" t="s">
        <v>7</v>
      </c>
      <c r="F40" s="385" t="str">
        <f t="shared" si="0"/>
        <v/>
      </c>
      <c r="G40" s="386"/>
      <c r="H40" s="171" t="str">
        <f t="shared" si="1"/>
        <v/>
      </c>
      <c r="J40" s="190">
        <f t="shared" si="6"/>
        <v>0</v>
      </c>
      <c r="K40" s="192">
        <f>IF(ISERROR(IF(F$19=FALSE,J40/S40,J40/T40))=TRUE,0,IF(F$19=FALSE,J40/S40,J40/T40))</f>
        <v>0</v>
      </c>
      <c r="L40" s="2" t="s">
        <v>174</v>
      </c>
      <c r="N40" s="251"/>
      <c r="O40" s="365"/>
      <c r="P40" s="26" t="str">
        <f t="shared" si="2"/>
        <v/>
      </c>
      <c r="Q40" s="370">
        <v>0.2</v>
      </c>
      <c r="R40" s="371">
        <v>0.4</v>
      </c>
      <c r="S40" s="186">
        <f t="shared" si="4"/>
        <v>0.1</v>
      </c>
      <c r="T40" s="203">
        <f t="shared" si="5"/>
        <v>0.2</v>
      </c>
      <c r="U40" s="257">
        <f>IF(D40&gt;0,IF(N40+O40&gt;0,IF(D40&lt;N40,1,IF(O40&gt;0,IF(D40&gt;O40,1,2),2)),0),0)*$V16</f>
        <v>0</v>
      </c>
      <c r="V40" s="258">
        <f t="shared" si="3"/>
        <v>0</v>
      </c>
    </row>
    <row r="41" spans="1:22" s="2" customFormat="1" ht="15" customHeight="1" x14ac:dyDescent="0.2">
      <c r="A41" s="48"/>
      <c r="B41" s="8"/>
      <c r="C41" s="6" t="s">
        <v>8</v>
      </c>
      <c r="D41" s="17"/>
      <c r="E41" s="22" t="s">
        <v>7</v>
      </c>
      <c r="F41" s="385" t="str">
        <f t="shared" si="0"/>
        <v/>
      </c>
      <c r="G41" s="386"/>
      <c r="H41" s="171" t="str">
        <f t="shared" si="1"/>
        <v/>
      </c>
      <c r="J41" s="190">
        <f t="shared" si="6"/>
        <v>0</v>
      </c>
      <c r="K41" s="192">
        <f>IF(ISERROR(J41/T41)=TRUE,0,J41/T41)</f>
        <v>0</v>
      </c>
      <c r="N41" s="251"/>
      <c r="O41" s="365"/>
      <c r="P41" s="26" t="str">
        <f t="shared" si="2"/>
        <v/>
      </c>
      <c r="Q41" s="246"/>
      <c r="R41" s="371">
        <v>5.6</v>
      </c>
      <c r="S41" s="186"/>
      <c r="T41" s="203">
        <f t="shared" si="5"/>
        <v>2.8</v>
      </c>
      <c r="U41" s="257">
        <f>IF(D41&gt;0,IF(N41+O41&gt;0,IF(D41&lt;N41,1,IF(O41&gt;0,IF(D41&gt;O41,1,2),2)),0),0)*$V16</f>
        <v>0</v>
      </c>
      <c r="V41" s="258">
        <f t="shared" si="3"/>
        <v>0</v>
      </c>
    </row>
    <row r="42" spans="1:22" s="2" customFormat="1" ht="15" customHeight="1" x14ac:dyDescent="0.2">
      <c r="A42" s="48"/>
      <c r="B42" s="8"/>
      <c r="C42" s="6" t="s">
        <v>52</v>
      </c>
      <c r="D42" s="17"/>
      <c r="E42" s="22" t="s">
        <v>7</v>
      </c>
      <c r="F42" s="385" t="str">
        <f t="shared" si="0"/>
        <v/>
      </c>
      <c r="G42" s="386"/>
      <c r="H42" s="171" t="str">
        <f t="shared" si="1"/>
        <v/>
      </c>
      <c r="J42" s="190">
        <f t="shared" si="6"/>
        <v>0</v>
      </c>
      <c r="K42" s="192">
        <f>IF(ISERROR(J42/T42)=TRUE,0,J42/T42)</f>
        <v>0</v>
      </c>
      <c r="N42" s="251"/>
      <c r="O42" s="365"/>
      <c r="P42" s="26" t="str">
        <f t="shared" si="2"/>
        <v/>
      </c>
      <c r="Q42" s="246"/>
      <c r="R42" s="371">
        <v>7</v>
      </c>
      <c r="S42" s="186"/>
      <c r="T42" s="203">
        <f t="shared" si="5"/>
        <v>3.5</v>
      </c>
      <c r="U42" s="257">
        <f>IF(D42&gt;0,IF(N42+O42&gt;0,IF(D42&lt;N42,1,IF(O42&gt;0,IF(D42&gt;O42,1,2),2)),0),0)*$V16</f>
        <v>0</v>
      </c>
      <c r="V42" s="258">
        <f t="shared" si="3"/>
        <v>0</v>
      </c>
    </row>
    <row r="43" spans="1:22" s="2" customFormat="1" ht="15" customHeight="1" x14ac:dyDescent="0.2">
      <c r="A43" s="48"/>
      <c r="B43" s="8">
        <v>4</v>
      </c>
      <c r="C43" s="47" t="s">
        <v>53</v>
      </c>
      <c r="D43" s="17"/>
      <c r="E43" s="22" t="s">
        <v>7</v>
      </c>
      <c r="F43" s="385" t="str">
        <f t="shared" si="0"/>
        <v/>
      </c>
      <c r="G43" s="386"/>
      <c r="H43" s="171" t="str">
        <f t="shared" si="1"/>
        <v/>
      </c>
      <c r="J43" s="190">
        <f t="shared" si="6"/>
        <v>0</v>
      </c>
      <c r="K43" s="192">
        <f>IF(ISERROR(IF(F$20=FALSE,J43/S43,J43/T43))=TRUE,0,IF(F$20=FALSE,J43/S43,J43/T43))</f>
        <v>0</v>
      </c>
      <c r="L43" s="2" t="s">
        <v>174</v>
      </c>
      <c r="N43" s="251"/>
      <c r="O43" s="365"/>
      <c r="P43" s="26" t="str">
        <f t="shared" si="2"/>
        <v/>
      </c>
      <c r="Q43" s="370">
        <v>0.05</v>
      </c>
      <c r="R43" s="371">
        <v>0.1</v>
      </c>
      <c r="S43" s="186">
        <f t="shared" si="4"/>
        <v>2.5000000000000001E-2</v>
      </c>
      <c r="T43" s="203">
        <f t="shared" si="5"/>
        <v>0.05</v>
      </c>
      <c r="U43" s="257">
        <f>IF(D43&gt;0,IF(N43+O43&gt;0,IF(D43&lt;N43,1,IF(O43&gt;0,IF(D43&gt;O43,1,2),2)),0),0)*$V16</f>
        <v>0</v>
      </c>
      <c r="V43" s="258">
        <f t="shared" si="3"/>
        <v>0</v>
      </c>
    </row>
    <row r="44" spans="1:22" s="2" customFormat="1" ht="15" customHeight="1" x14ac:dyDescent="0.2">
      <c r="B44" s="8"/>
      <c r="C44" s="6" t="s">
        <v>49</v>
      </c>
      <c r="D44" s="17"/>
      <c r="E44" s="22" t="s">
        <v>55</v>
      </c>
      <c r="F44" s="385" t="str">
        <f t="shared" si="0"/>
        <v/>
      </c>
      <c r="G44" s="386"/>
      <c r="H44" s="171" t="str">
        <f t="shared" si="1"/>
        <v/>
      </c>
      <c r="J44" s="190">
        <f t="shared" si="6"/>
        <v>0</v>
      </c>
      <c r="K44" s="192">
        <f t="shared" ref="K44:K65" si="7">IF(ISERROR(J44/T44)=TRUE,0,J44/T44)</f>
        <v>0</v>
      </c>
      <c r="N44" s="251"/>
      <c r="O44" s="365"/>
      <c r="P44" s="26" t="str">
        <f t="shared" si="2"/>
        <v/>
      </c>
      <c r="Q44" s="247"/>
      <c r="R44" s="371">
        <v>0.04</v>
      </c>
      <c r="S44" s="186"/>
      <c r="T44" s="203">
        <f t="shared" si="5"/>
        <v>0.02</v>
      </c>
      <c r="U44" s="257">
        <f>IF(D44&gt;0,IF(N44+O44&gt;0,IF(D44&lt;N44,1,IF(O44&gt;0,IF(D44&gt;O44,1,2),2)),0),0)*$V16</f>
        <v>0</v>
      </c>
      <c r="V44" s="258">
        <f t="shared" si="3"/>
        <v>0</v>
      </c>
    </row>
    <row r="45" spans="1:22" s="2" customFormat="1" ht="15" customHeight="1" x14ac:dyDescent="0.2">
      <c r="B45" s="8"/>
      <c r="C45" s="6" t="s">
        <v>50</v>
      </c>
      <c r="D45" s="17"/>
      <c r="E45" s="22" t="s">
        <v>55</v>
      </c>
      <c r="F45" s="385" t="str">
        <f t="shared" si="0"/>
        <v/>
      </c>
      <c r="G45" s="386"/>
      <c r="H45" s="171" t="str">
        <f t="shared" si="1"/>
        <v/>
      </c>
      <c r="J45" s="190">
        <f t="shared" si="6"/>
        <v>0</v>
      </c>
      <c r="K45" s="192">
        <f t="shared" si="7"/>
        <v>0</v>
      </c>
      <c r="N45" s="251"/>
      <c r="O45" s="365"/>
      <c r="P45" s="26" t="str">
        <f t="shared" si="2"/>
        <v/>
      </c>
      <c r="Q45" s="247"/>
      <c r="R45" s="371">
        <v>0.05</v>
      </c>
      <c r="S45" s="186"/>
      <c r="T45" s="203">
        <f t="shared" si="5"/>
        <v>2.5000000000000001E-2</v>
      </c>
      <c r="U45" s="257">
        <f>IF(D45&gt;0,IF(N45+O45&gt;0,IF(D45&lt;N45,1,IF(O45&gt;0,IF(D45&gt;O45,1,2),2)),0),0)*$V16</f>
        <v>0</v>
      </c>
      <c r="V45" s="258">
        <f t="shared" si="3"/>
        <v>0</v>
      </c>
    </row>
    <row r="46" spans="1:22" s="2" customFormat="1" ht="15" customHeight="1" x14ac:dyDescent="0.2">
      <c r="B46" s="8"/>
      <c r="C46" s="6" t="s">
        <v>51</v>
      </c>
      <c r="D46" s="17"/>
      <c r="E46" s="22" t="s">
        <v>55</v>
      </c>
      <c r="F46" s="385" t="str">
        <f t="shared" si="0"/>
        <v/>
      </c>
      <c r="G46" s="386"/>
      <c r="H46" s="171" t="str">
        <f t="shared" si="1"/>
        <v/>
      </c>
      <c r="J46" s="190">
        <f t="shared" si="6"/>
        <v>0</v>
      </c>
      <c r="K46" s="192">
        <f t="shared" si="7"/>
        <v>0</v>
      </c>
      <c r="N46" s="251"/>
      <c r="O46" s="365"/>
      <c r="P46" s="26" t="str">
        <f t="shared" si="2"/>
        <v/>
      </c>
      <c r="Q46" s="247"/>
      <c r="R46" s="371">
        <v>7.0000000000000007E-2</v>
      </c>
      <c r="S46" s="186"/>
      <c r="T46" s="203">
        <f t="shared" si="5"/>
        <v>3.5000000000000003E-2</v>
      </c>
      <c r="U46" s="257">
        <f>IF(D46&gt;0,IF(N46+O46&gt;0,IF(D46&lt;N46,1,IF(O46&gt;0,IF(D46&gt;O46,1,2),2)),0),0)*$V16</f>
        <v>0</v>
      </c>
      <c r="V46" s="258">
        <f t="shared" si="3"/>
        <v>0</v>
      </c>
    </row>
    <row r="47" spans="1:22" s="2" customFormat="1" ht="15" customHeight="1" x14ac:dyDescent="0.2">
      <c r="B47" s="303" t="s">
        <v>194</v>
      </c>
      <c r="C47" s="6" t="s">
        <v>58</v>
      </c>
      <c r="D47" s="17"/>
      <c r="E47" s="22" t="s">
        <v>2</v>
      </c>
      <c r="F47" s="385" t="str">
        <f t="shared" si="0"/>
        <v/>
      </c>
      <c r="G47" s="386"/>
      <c r="H47" s="171" t="str">
        <f t="shared" si="1"/>
        <v/>
      </c>
      <c r="J47" s="190">
        <f t="shared" si="6"/>
        <v>0</v>
      </c>
      <c r="K47" s="192">
        <f t="shared" si="7"/>
        <v>0</v>
      </c>
      <c r="N47" s="251"/>
      <c r="O47" s="365">
        <v>300</v>
      </c>
      <c r="P47" s="26" t="str">
        <f t="shared" si="2"/>
        <v/>
      </c>
      <c r="Q47" s="246"/>
      <c r="R47" s="371">
        <v>40</v>
      </c>
      <c r="S47" s="186"/>
      <c r="T47" s="203">
        <f t="shared" si="5"/>
        <v>20</v>
      </c>
      <c r="U47" s="257">
        <f>IF(D47&gt;0,IF(N47+O47&gt;0,IF(D47&lt;N47,1,IF(O47&gt;0,IF(D47&gt;O47,1,2),2)),0),0)*$V16</f>
        <v>0</v>
      </c>
      <c r="V47" s="258">
        <f t="shared" si="3"/>
        <v>0</v>
      </c>
    </row>
    <row r="48" spans="1:22" s="2" customFormat="1" ht="15" customHeight="1" x14ac:dyDescent="0.2">
      <c r="B48" s="303" t="s">
        <v>195</v>
      </c>
      <c r="C48" s="6" t="s">
        <v>192</v>
      </c>
      <c r="D48" s="17"/>
      <c r="E48" s="22" t="s">
        <v>2</v>
      </c>
      <c r="F48" s="385" t="str">
        <f t="shared" ref="F48" si="8">IF(U48=1,"nicht eingehalten",IF(U48=2,"eingehalten",""))</f>
        <v/>
      </c>
      <c r="G48" s="386"/>
      <c r="H48" s="171" t="str">
        <f t="shared" si="1"/>
        <v/>
      </c>
      <c r="J48" s="190">
        <f t="shared" si="6"/>
        <v>0</v>
      </c>
      <c r="K48" s="192">
        <f t="shared" si="7"/>
        <v>0</v>
      </c>
      <c r="N48" s="251"/>
      <c r="O48" s="365"/>
      <c r="P48" s="26" t="str">
        <f t="shared" si="2"/>
        <v/>
      </c>
      <c r="Q48" s="246"/>
      <c r="R48" s="371">
        <v>40</v>
      </c>
      <c r="S48" s="186"/>
      <c r="T48" s="203">
        <f t="shared" si="5"/>
        <v>20</v>
      </c>
      <c r="U48" s="257">
        <f>IF(D48&gt;0,IF(N48+O48&gt;0,IF(D48&lt;N48,1,IF(O48&gt;0,IF(D48&gt;O48,1,2),2)),0),0)*$V17</f>
        <v>0</v>
      </c>
      <c r="V48" s="258">
        <f t="shared" ref="V48" si="9">IF(D48&gt;0,IF(K48&gt;0,IF(K48&lt;=$O$13,1,IF(K48&lt;=$O$14,2,3)),0),0)</f>
        <v>0</v>
      </c>
    </row>
    <row r="49" spans="2:22" s="2" customFormat="1" ht="15" customHeight="1" x14ac:dyDescent="0.2">
      <c r="B49" s="8">
        <v>6</v>
      </c>
      <c r="C49" s="6" t="s">
        <v>59</v>
      </c>
      <c r="D49" s="17"/>
      <c r="E49" s="22" t="s">
        <v>2</v>
      </c>
      <c r="F49" s="385" t="str">
        <f t="shared" si="0"/>
        <v/>
      </c>
      <c r="G49" s="386"/>
      <c r="H49" s="171" t="str">
        <f t="shared" si="1"/>
        <v/>
      </c>
      <c r="J49" s="190">
        <f t="shared" si="6"/>
        <v>0</v>
      </c>
      <c r="K49" s="192"/>
      <c r="N49" s="251"/>
      <c r="O49" s="365">
        <v>0.1</v>
      </c>
      <c r="P49" s="26" t="str">
        <f t="shared" si="2"/>
        <v/>
      </c>
      <c r="Q49" s="246"/>
      <c r="R49" s="247"/>
      <c r="S49" s="186"/>
      <c r="T49" s="203"/>
      <c r="U49" s="257">
        <f>IF(D49&gt;0,IF(N49+O49&gt;0,IF(D49&lt;N49,1,IF(O49&gt;0,IF(D49&gt;O49,1,2),2)),0),0)*$V16</f>
        <v>0</v>
      </c>
      <c r="V49" s="258">
        <f t="shared" si="3"/>
        <v>0</v>
      </c>
    </row>
    <row r="50" spans="2:22" s="2" customFormat="1" ht="15" customHeight="1" x14ac:dyDescent="0.2">
      <c r="B50" s="8">
        <v>1</v>
      </c>
      <c r="C50" s="6" t="s">
        <v>11</v>
      </c>
      <c r="D50" s="17"/>
      <c r="E50" s="22" t="s">
        <v>2</v>
      </c>
      <c r="F50" s="385" t="str">
        <f t="shared" si="0"/>
        <v/>
      </c>
      <c r="G50" s="386"/>
      <c r="H50" s="171" t="str">
        <f t="shared" si="1"/>
        <v/>
      </c>
      <c r="J50" s="190">
        <f t="shared" si="6"/>
        <v>0</v>
      </c>
      <c r="K50" s="192">
        <f t="shared" si="7"/>
        <v>0</v>
      </c>
      <c r="N50" s="251"/>
      <c r="O50" s="365">
        <v>0.5</v>
      </c>
      <c r="P50" s="26" t="str">
        <f t="shared" si="2"/>
        <v/>
      </c>
      <c r="Q50" s="247"/>
      <c r="R50" s="371">
        <v>0.01</v>
      </c>
      <c r="S50" s="186"/>
      <c r="T50" s="203">
        <f t="shared" si="5"/>
        <v>5.0000000000000001E-3</v>
      </c>
      <c r="U50" s="257">
        <f>IF(D50&gt;0,IF(N50+O50&gt;0,IF(D50&lt;N50,1,IF(O50&gt;0,IF(D50&gt;O50,1,2),2)),0),0)*$V16</f>
        <v>0</v>
      </c>
      <c r="V50" s="258">
        <f t="shared" si="3"/>
        <v>0</v>
      </c>
    </row>
    <row r="51" spans="2:22" s="2" customFormat="1" ht="15" customHeight="1" x14ac:dyDescent="0.2">
      <c r="B51" s="8"/>
      <c r="C51" s="6" t="s">
        <v>10</v>
      </c>
      <c r="D51" s="17"/>
      <c r="E51" s="22" t="s">
        <v>2</v>
      </c>
      <c r="F51" s="385" t="str">
        <f t="shared" si="0"/>
        <v/>
      </c>
      <c r="G51" s="386"/>
      <c r="H51" s="171" t="str">
        <f t="shared" si="1"/>
        <v/>
      </c>
      <c r="J51" s="190">
        <f t="shared" si="6"/>
        <v>0</v>
      </c>
      <c r="K51" s="192">
        <f t="shared" si="7"/>
        <v>0</v>
      </c>
      <c r="N51" s="251"/>
      <c r="O51" s="365"/>
      <c r="P51" s="26" t="str">
        <f t="shared" si="2"/>
        <v/>
      </c>
      <c r="Q51" s="247"/>
      <c r="R51" s="371">
        <v>1E-3</v>
      </c>
      <c r="S51" s="186"/>
      <c r="T51" s="203">
        <f t="shared" si="5"/>
        <v>5.0000000000000001E-4</v>
      </c>
      <c r="U51" s="257">
        <f>IF(D51&gt;0,IF(N51+O51&gt;0,IF(D51&lt;N51,1,IF(O51&gt;0,IF(D51&gt;O51,1,2),2)),0),0)*$V16</f>
        <v>0</v>
      </c>
      <c r="V51" s="258">
        <f t="shared" si="3"/>
        <v>0</v>
      </c>
    </row>
    <row r="52" spans="2:22" s="2" customFormat="1" ht="15" customHeight="1" x14ac:dyDescent="0.2">
      <c r="B52" s="8">
        <v>1</v>
      </c>
      <c r="C52" s="6" t="s">
        <v>12</v>
      </c>
      <c r="D52" s="17"/>
      <c r="E52" s="25" t="s">
        <v>45</v>
      </c>
      <c r="F52" s="385" t="str">
        <f t="shared" si="0"/>
        <v/>
      </c>
      <c r="G52" s="386"/>
      <c r="H52" s="171" t="str">
        <f t="shared" si="1"/>
        <v/>
      </c>
      <c r="J52" s="190">
        <f t="shared" si="6"/>
        <v>0</v>
      </c>
      <c r="K52" s="192">
        <f t="shared" si="7"/>
        <v>0</v>
      </c>
      <c r="N52" s="251"/>
      <c r="O52" s="365">
        <v>100</v>
      </c>
      <c r="P52" s="26" t="str">
        <f t="shared" si="2"/>
        <v/>
      </c>
      <c r="Q52" s="247"/>
      <c r="R52" s="371">
        <v>0.2</v>
      </c>
      <c r="S52" s="186"/>
      <c r="T52" s="203">
        <f t="shared" si="5"/>
        <v>0.1</v>
      </c>
      <c r="U52" s="257">
        <f>IF(D52&gt;0,IF(N52+O52&gt;0,IF(D52&lt;N52,1,IF(O52&gt;0,IF(D52&gt;O52,1,2),2)),0),0)*$V16</f>
        <v>0</v>
      </c>
      <c r="V52" s="258">
        <f t="shared" si="3"/>
        <v>0</v>
      </c>
    </row>
    <row r="53" spans="2:22" s="2" customFormat="1" ht="15" customHeight="1" x14ac:dyDescent="0.2">
      <c r="B53" s="8"/>
      <c r="C53" s="6" t="s">
        <v>13</v>
      </c>
      <c r="D53" s="17"/>
      <c r="E53" s="25" t="s">
        <v>45</v>
      </c>
      <c r="F53" s="385" t="str">
        <f t="shared" si="0"/>
        <v/>
      </c>
      <c r="G53" s="386"/>
      <c r="H53" s="171" t="str">
        <f t="shared" si="1"/>
        <v/>
      </c>
      <c r="J53" s="190">
        <f t="shared" si="6"/>
        <v>0</v>
      </c>
      <c r="K53" s="192">
        <f t="shared" si="7"/>
        <v>0</v>
      </c>
      <c r="N53" s="251"/>
      <c r="O53" s="365"/>
      <c r="P53" s="26" t="str">
        <f t="shared" si="2"/>
        <v/>
      </c>
      <c r="Q53" s="247"/>
      <c r="R53" s="371">
        <v>0.05</v>
      </c>
      <c r="S53" s="186"/>
      <c r="T53" s="203">
        <f t="shared" si="5"/>
        <v>2.5000000000000001E-2</v>
      </c>
      <c r="U53" s="257">
        <f>IF(D53&gt;0,IF(N53+O53&gt;0,IF(D53&lt;N53,1,IF(O53&gt;0,IF(D53&gt;O53,1,2),2)),0),0)*$V16</f>
        <v>0</v>
      </c>
      <c r="V53" s="258">
        <f t="shared" si="3"/>
        <v>0</v>
      </c>
    </row>
    <row r="54" spans="2:22" s="2" customFormat="1" ht="15" customHeight="1" x14ac:dyDescent="0.2">
      <c r="B54" s="8">
        <v>1</v>
      </c>
      <c r="C54" s="6" t="s">
        <v>9</v>
      </c>
      <c r="D54" s="17"/>
      <c r="E54" s="22" t="s">
        <v>2</v>
      </c>
      <c r="F54" s="385" t="str">
        <f t="shared" si="0"/>
        <v/>
      </c>
      <c r="G54" s="386"/>
      <c r="H54" s="171" t="str">
        <f t="shared" si="1"/>
        <v/>
      </c>
      <c r="J54" s="190">
        <f t="shared" si="6"/>
        <v>0</v>
      </c>
      <c r="K54" s="192">
        <f t="shared" si="7"/>
        <v>0</v>
      </c>
      <c r="N54" s="251"/>
      <c r="O54" s="365">
        <v>2</v>
      </c>
      <c r="P54" s="26" t="str">
        <f t="shared" si="2"/>
        <v/>
      </c>
      <c r="Q54" s="247"/>
      <c r="R54" s="371">
        <v>5.0000000000000001E-3</v>
      </c>
      <c r="S54" s="186"/>
      <c r="T54" s="203">
        <f t="shared" si="5"/>
        <v>2.5000000000000001E-3</v>
      </c>
      <c r="U54" s="257">
        <f>IF(D54&gt;0,IF(N54+O54&gt;0,IF(D54&lt;N54,1,IF(O54&gt;0,IF(D54&gt;O54,1,2),2)),0),0)*$V16</f>
        <v>0</v>
      </c>
      <c r="V54" s="258">
        <f t="shared" si="3"/>
        <v>0</v>
      </c>
    </row>
    <row r="55" spans="2:22" s="2" customFormat="1" ht="15" customHeight="1" x14ac:dyDescent="0.2">
      <c r="B55" s="8"/>
      <c r="C55" s="6" t="s">
        <v>14</v>
      </c>
      <c r="D55" s="17"/>
      <c r="E55" s="22" t="s">
        <v>2</v>
      </c>
      <c r="F55" s="385" t="str">
        <f t="shared" si="0"/>
        <v/>
      </c>
      <c r="G55" s="386"/>
      <c r="H55" s="171" t="str">
        <f t="shared" si="1"/>
        <v/>
      </c>
      <c r="J55" s="190">
        <f t="shared" si="6"/>
        <v>0</v>
      </c>
      <c r="K55" s="192">
        <f t="shared" si="7"/>
        <v>0</v>
      </c>
      <c r="N55" s="251"/>
      <c r="O55" s="365">
        <v>0.1</v>
      </c>
      <c r="P55" s="26" t="str">
        <f t="shared" si="2"/>
        <v/>
      </c>
      <c r="Q55" s="247"/>
      <c r="R55" s="371">
        <v>2E-3</v>
      </c>
      <c r="S55" s="186"/>
      <c r="T55" s="203">
        <f t="shared" si="5"/>
        <v>1E-3</v>
      </c>
      <c r="U55" s="257">
        <f>IF(D55&gt;0,IF(N55+O55&gt;0,IF(D55&lt;N55,1,IF(O55&gt;0,IF(D55&gt;O55,1,2),2)),0),0)*$V16</f>
        <v>0</v>
      </c>
      <c r="V55" s="258">
        <f t="shared" si="3"/>
        <v>0</v>
      </c>
    </row>
    <row r="56" spans="2:22" s="2" customFormat="1" ht="15" customHeight="1" x14ac:dyDescent="0.2">
      <c r="B56" s="8"/>
      <c r="C56" s="6" t="s">
        <v>35</v>
      </c>
      <c r="D56" s="17"/>
      <c r="E56" s="22" t="s">
        <v>2</v>
      </c>
      <c r="F56" s="385" t="str">
        <f t="shared" si="0"/>
        <v/>
      </c>
      <c r="G56" s="386"/>
      <c r="H56" s="171" t="str">
        <f t="shared" si="1"/>
        <v/>
      </c>
      <c r="J56" s="190">
        <f t="shared" si="6"/>
        <v>0</v>
      </c>
      <c r="K56" s="192"/>
      <c r="N56" s="251"/>
      <c r="O56" s="365">
        <v>0.5</v>
      </c>
      <c r="P56" s="26" t="str">
        <f t="shared" si="2"/>
        <v/>
      </c>
      <c r="Q56" s="246"/>
      <c r="R56" s="247"/>
      <c r="S56" s="186"/>
      <c r="T56" s="203"/>
      <c r="U56" s="257">
        <f>IF(D56&gt;0,IF(N56+O56&gt;0,IF(D56&lt;N56,1,IF(O56&gt;0,IF(D56&gt;O56,1,2),2)),0),0)*$V16</f>
        <v>0</v>
      </c>
      <c r="V56" s="258">
        <f t="shared" si="3"/>
        <v>0</v>
      </c>
    </row>
    <row r="57" spans="2:22" s="2" customFormat="1" ht="15" customHeight="1" x14ac:dyDescent="0.2">
      <c r="B57" s="8">
        <v>1</v>
      </c>
      <c r="C57" s="6" t="s">
        <v>15</v>
      </c>
      <c r="D57" s="17"/>
      <c r="E57" s="22" t="s">
        <v>2</v>
      </c>
      <c r="F57" s="385" t="str">
        <f t="shared" si="0"/>
        <v/>
      </c>
      <c r="G57" s="386"/>
      <c r="H57" s="171" t="str">
        <f t="shared" si="1"/>
        <v/>
      </c>
      <c r="J57" s="190">
        <f t="shared" si="6"/>
        <v>0</v>
      </c>
      <c r="K57" s="192">
        <f t="shared" si="7"/>
        <v>0</v>
      </c>
      <c r="N57" s="251"/>
      <c r="O57" s="365">
        <v>0.5</v>
      </c>
      <c r="P57" s="26" t="str">
        <f t="shared" si="2"/>
        <v/>
      </c>
      <c r="Q57" s="247"/>
      <c r="R57" s="371">
        <v>5.0000000000000001E-3</v>
      </c>
      <c r="S57" s="186"/>
      <c r="T57" s="203">
        <f t="shared" si="5"/>
        <v>2.5000000000000001E-3</v>
      </c>
      <c r="U57" s="257">
        <f>IF(D57&gt;0,IF(N57+O57&gt;0,IF(D57&lt;N57,1,IF(O57&gt;0,IF(D57&gt;O57,1,2),2)),0),0)*$V16</f>
        <v>0</v>
      </c>
      <c r="V57" s="258">
        <f t="shared" si="3"/>
        <v>0</v>
      </c>
    </row>
    <row r="58" spans="2:22" s="2" customFormat="1" ht="15" customHeight="1" x14ac:dyDescent="0.2">
      <c r="B58" s="8"/>
      <c r="C58" s="6" t="s">
        <v>16</v>
      </c>
      <c r="D58" s="17"/>
      <c r="E58" s="22" t="s">
        <v>2</v>
      </c>
      <c r="F58" s="385" t="str">
        <f t="shared" si="0"/>
        <v/>
      </c>
      <c r="G58" s="386"/>
      <c r="H58" s="171" t="str">
        <f t="shared" si="1"/>
        <v/>
      </c>
      <c r="J58" s="190">
        <f t="shared" si="6"/>
        <v>0</v>
      </c>
      <c r="K58" s="192">
        <f t="shared" si="7"/>
        <v>0</v>
      </c>
      <c r="N58" s="251"/>
      <c r="O58" s="365"/>
      <c r="P58" s="26" t="str">
        <f t="shared" si="2"/>
        <v/>
      </c>
      <c r="Q58" s="247"/>
      <c r="R58" s="371">
        <v>2E-3</v>
      </c>
      <c r="S58" s="186"/>
      <c r="T58" s="203">
        <f t="shared" si="5"/>
        <v>1E-3</v>
      </c>
      <c r="U58" s="257">
        <f>IF(D58&gt;0,IF(N58+O58&gt;0,IF(D58&lt;N58,1,IF(O58&gt;0,IF(D58&gt;O58,1,2),2)),0),0)*$V16</f>
        <v>0</v>
      </c>
      <c r="V58" s="258">
        <f t="shared" si="3"/>
        <v>0</v>
      </c>
    </row>
    <row r="59" spans="2:22" s="2" customFormat="1" ht="15" customHeight="1" x14ac:dyDescent="0.2">
      <c r="B59" s="8">
        <v>1</v>
      </c>
      <c r="C59" s="6" t="s">
        <v>17</v>
      </c>
      <c r="D59" s="17"/>
      <c r="E59" s="22" t="s">
        <v>2</v>
      </c>
      <c r="F59" s="385" t="str">
        <f t="shared" si="0"/>
        <v/>
      </c>
      <c r="G59" s="386"/>
      <c r="H59" s="171" t="str">
        <f t="shared" si="1"/>
        <v/>
      </c>
      <c r="J59" s="190">
        <f t="shared" si="6"/>
        <v>0</v>
      </c>
      <c r="K59" s="192">
        <f t="shared" si="7"/>
        <v>0</v>
      </c>
      <c r="N59" s="251"/>
      <c r="O59" s="365">
        <v>2</v>
      </c>
      <c r="P59" s="26" t="str">
        <f t="shared" si="2"/>
        <v/>
      </c>
      <c r="Q59" s="247"/>
      <c r="R59" s="371">
        <v>0.01</v>
      </c>
      <c r="S59" s="186"/>
      <c r="T59" s="203">
        <f t="shared" si="5"/>
        <v>5.0000000000000001E-3</v>
      </c>
      <c r="U59" s="257">
        <f>IF(D59&gt;0,IF(N59+O59&gt;0,IF(D59&lt;N59,1,IF(O59&gt;0,IF(D59&gt;O59,1,2),2)),0),0)*$V16</f>
        <v>0</v>
      </c>
      <c r="V59" s="258">
        <f t="shared" si="3"/>
        <v>0</v>
      </c>
    </row>
    <row r="60" spans="2:22" s="2" customFormat="1" ht="15" customHeight="1" x14ac:dyDescent="0.2">
      <c r="B60" s="8"/>
      <c r="C60" s="6" t="s">
        <v>18</v>
      </c>
      <c r="D60" s="17"/>
      <c r="E60" s="22" t="s">
        <v>2</v>
      </c>
      <c r="F60" s="385" t="str">
        <f t="shared" si="0"/>
        <v/>
      </c>
      <c r="G60" s="386"/>
      <c r="H60" s="171" t="str">
        <f t="shared" si="1"/>
        <v/>
      </c>
      <c r="J60" s="190">
        <f t="shared" si="6"/>
        <v>0</v>
      </c>
      <c r="K60" s="192">
        <f t="shared" si="7"/>
        <v>0</v>
      </c>
      <c r="N60" s="251"/>
      <c r="O60" s="365"/>
      <c r="P60" s="26" t="str">
        <f t="shared" si="2"/>
        <v/>
      </c>
      <c r="Q60" s="247"/>
      <c r="R60" s="371">
        <v>5.0000000000000001E-3</v>
      </c>
      <c r="S60" s="186"/>
      <c r="T60" s="203">
        <f t="shared" si="5"/>
        <v>2.5000000000000001E-3</v>
      </c>
      <c r="U60" s="257">
        <f>IF(D60&gt;0,IF(N60+O60&gt;0,IF(D60&lt;N60,1,IF(O60&gt;0,IF(D60&gt;O60,1,2),2)),0),0)*$V16</f>
        <v>0</v>
      </c>
      <c r="V60" s="258">
        <f t="shared" si="3"/>
        <v>0</v>
      </c>
    </row>
    <row r="61" spans="2:22" s="2" customFormat="1" ht="15" customHeight="1" x14ac:dyDescent="0.2">
      <c r="B61" s="8">
        <v>1</v>
      </c>
      <c r="C61" s="6" t="s">
        <v>19</v>
      </c>
      <c r="D61" s="17"/>
      <c r="E61" s="25" t="s">
        <v>45</v>
      </c>
      <c r="F61" s="385" t="str">
        <f t="shared" si="0"/>
        <v/>
      </c>
      <c r="G61" s="386"/>
      <c r="H61" s="171" t="str">
        <f t="shared" si="1"/>
        <v/>
      </c>
      <c r="J61" s="190">
        <f t="shared" si="6"/>
        <v>0</v>
      </c>
      <c r="K61" s="192">
        <f t="shared" si="7"/>
        <v>0</v>
      </c>
      <c r="N61" s="251"/>
      <c r="O61" s="365"/>
      <c r="P61" s="26" t="str">
        <f t="shared" si="2"/>
        <v/>
      </c>
      <c r="Q61" s="247"/>
      <c r="R61" s="371">
        <v>0.03</v>
      </c>
      <c r="S61" s="186"/>
      <c r="T61" s="203">
        <f t="shared" si="5"/>
        <v>1.4999999999999999E-2</v>
      </c>
      <c r="U61" s="257">
        <f>IF(D61&gt;0,IF(N61+O61&gt;0,IF(D61&lt;N61,1,IF(O61&gt;0,IF(D61&gt;O61,1,2),2)),0),0)*$V16</f>
        <v>0</v>
      </c>
      <c r="V61" s="258">
        <f t="shared" si="3"/>
        <v>0</v>
      </c>
    </row>
    <row r="62" spans="2:22" s="2" customFormat="1" ht="15" customHeight="1" x14ac:dyDescent="0.2">
      <c r="B62" s="8"/>
      <c r="C62" s="6" t="s">
        <v>21</v>
      </c>
      <c r="D62" s="17"/>
      <c r="E62" s="25" t="s">
        <v>45</v>
      </c>
      <c r="F62" s="385" t="str">
        <f t="shared" si="0"/>
        <v/>
      </c>
      <c r="G62" s="386"/>
      <c r="H62" s="171" t="str">
        <f t="shared" si="1"/>
        <v/>
      </c>
      <c r="J62" s="190">
        <f t="shared" si="6"/>
        <v>0</v>
      </c>
      <c r="K62" s="192">
        <f t="shared" si="7"/>
        <v>0</v>
      </c>
      <c r="N62" s="251"/>
      <c r="O62" s="365"/>
      <c r="P62" s="26" t="str">
        <f t="shared" si="2"/>
        <v/>
      </c>
      <c r="Q62" s="247"/>
      <c r="R62" s="371">
        <v>0.01</v>
      </c>
      <c r="S62" s="186"/>
      <c r="T62" s="203">
        <f t="shared" si="5"/>
        <v>5.0000000000000001E-3</v>
      </c>
      <c r="U62" s="257">
        <f>IF(D62&gt;0,IF(N62+O62&gt;0,IF(D62&lt;N62,1,IF(O62&gt;0,IF(D62&gt;O62,1,2),2)),0),0)*$V16</f>
        <v>0</v>
      </c>
      <c r="V62" s="258">
        <f t="shared" si="3"/>
        <v>0</v>
      </c>
    </row>
    <row r="63" spans="2:22" s="2" customFormat="1" ht="15" customHeight="1" x14ac:dyDescent="0.2">
      <c r="B63" s="8">
        <v>1</v>
      </c>
      <c r="C63" s="6" t="s">
        <v>20</v>
      </c>
      <c r="D63" s="17"/>
      <c r="E63" s="22" t="s">
        <v>2</v>
      </c>
      <c r="F63" s="385" t="str">
        <f t="shared" si="0"/>
        <v/>
      </c>
      <c r="G63" s="386"/>
      <c r="H63" s="171" t="str">
        <f t="shared" si="1"/>
        <v/>
      </c>
      <c r="J63" s="190">
        <f t="shared" si="6"/>
        <v>0</v>
      </c>
      <c r="K63" s="192">
        <f t="shared" si="7"/>
        <v>0</v>
      </c>
      <c r="N63" s="251"/>
      <c r="O63" s="365">
        <v>2</v>
      </c>
      <c r="P63" s="26" t="str">
        <f t="shared" si="2"/>
        <v/>
      </c>
      <c r="Q63" s="247"/>
      <c r="R63" s="371">
        <v>0.02</v>
      </c>
      <c r="S63" s="186"/>
      <c r="T63" s="203">
        <f t="shared" si="5"/>
        <v>0.01</v>
      </c>
      <c r="U63" s="257">
        <f>IF(D63&gt;0,IF(N63+O63&gt;0,IF(D63&lt;N63,1,IF(O63&gt;0,IF(D63&gt;O63,1,2),2)),0),0)*$V16</f>
        <v>0</v>
      </c>
      <c r="V63" s="258">
        <f t="shared" si="3"/>
        <v>0</v>
      </c>
    </row>
    <row r="64" spans="2:22" s="2" customFormat="1" ht="15" customHeight="1" x14ac:dyDescent="0.2">
      <c r="B64" s="8"/>
      <c r="C64" s="6" t="s">
        <v>22</v>
      </c>
      <c r="D64" s="17"/>
      <c r="E64" s="22" t="s">
        <v>2</v>
      </c>
      <c r="F64" s="385" t="str">
        <f t="shared" si="0"/>
        <v/>
      </c>
      <c r="G64" s="386"/>
      <c r="H64" s="171" t="str">
        <f t="shared" si="1"/>
        <v/>
      </c>
      <c r="J64" s="190">
        <f t="shared" si="6"/>
        <v>0</v>
      </c>
      <c r="K64" s="192">
        <f t="shared" si="7"/>
        <v>0</v>
      </c>
      <c r="N64" s="251"/>
      <c r="O64" s="365"/>
      <c r="P64" s="26" t="str">
        <f t="shared" si="2"/>
        <v/>
      </c>
      <c r="Q64" s="247"/>
      <c r="R64" s="371">
        <v>5.0000000000000001E-3</v>
      </c>
      <c r="S64" s="186"/>
      <c r="T64" s="203">
        <f t="shared" si="5"/>
        <v>2.5000000000000001E-3</v>
      </c>
      <c r="U64" s="257">
        <f>IF(D64&gt;0,IF(N64+O64&gt;0,IF(D64&lt;N64,1,IF(O64&gt;0,IF(D64&gt;O64,1,2),2)),0),0)*$V16</f>
        <v>0</v>
      </c>
      <c r="V64" s="258">
        <f t="shared" si="3"/>
        <v>0</v>
      </c>
    </row>
    <row r="65" spans="2:22" s="2" customFormat="1" ht="15" customHeight="1" thickBot="1" x14ac:dyDescent="0.25">
      <c r="B65" s="9"/>
      <c r="C65" s="10" t="s">
        <v>23</v>
      </c>
      <c r="D65" s="18"/>
      <c r="E65" s="20" t="s">
        <v>46</v>
      </c>
      <c r="F65" s="393" t="str">
        <f t="shared" si="0"/>
        <v/>
      </c>
      <c r="G65" s="394"/>
      <c r="H65" s="172" t="str">
        <f t="shared" si="1"/>
        <v/>
      </c>
      <c r="J65" s="191">
        <f t="shared" si="6"/>
        <v>0</v>
      </c>
      <c r="K65" s="205">
        <f t="shared" si="7"/>
        <v>0</v>
      </c>
      <c r="N65" s="252"/>
      <c r="O65" s="367"/>
      <c r="P65" s="27" t="str">
        <f t="shared" si="2"/>
        <v/>
      </c>
      <c r="Q65" s="248"/>
      <c r="R65" s="372">
        <v>0.1</v>
      </c>
      <c r="S65" s="189"/>
      <c r="T65" s="204">
        <f t="shared" si="5"/>
        <v>0.05</v>
      </c>
      <c r="U65" s="259">
        <f>IF(D65&gt;0,IF(N65+O65&gt;0,IF(D65&lt;N65,1,IF(O65&gt;0,IF(D65&gt;O65,1,2),2)),0),0)*$V16</f>
        <v>0</v>
      </c>
      <c r="V65" s="260">
        <f t="shared" si="3"/>
        <v>0</v>
      </c>
    </row>
    <row r="66" spans="2:22" s="2" customFormat="1" ht="15" customHeight="1" thickBot="1" x14ac:dyDescent="0.25">
      <c r="B66" s="195"/>
      <c r="C66" s="196"/>
      <c r="E66" s="42"/>
      <c r="F66" s="197"/>
      <c r="G66" s="197"/>
      <c r="H66" s="197"/>
      <c r="J66" s="198"/>
      <c r="K66" s="199"/>
      <c r="M66" s="5"/>
      <c r="S66" s="2" t="s">
        <v>170</v>
      </c>
      <c r="U66" s="261">
        <f>IF(ISERROR(MATCH(1,U27:U65,0)),0,IF(MATCH(1,U27:U65,0)&gt;0,1,0))</f>
        <v>0</v>
      </c>
      <c r="V66" s="262">
        <f>MAX(V27:V65)</f>
        <v>0</v>
      </c>
    </row>
    <row r="67" spans="2:22" s="2" customFormat="1" ht="15" customHeight="1" x14ac:dyDescent="0.2">
      <c r="B67" s="195"/>
      <c r="C67" s="196"/>
      <c r="E67" s="42"/>
      <c r="F67" s="197"/>
      <c r="G67" s="197"/>
      <c r="H67" s="197"/>
      <c r="J67" s="2" t="s">
        <v>175</v>
      </c>
      <c r="K67" s="199"/>
      <c r="M67" s="5"/>
      <c r="U67" s="200"/>
      <c r="V67" s="200"/>
    </row>
    <row r="68" spans="2:22" s="2" customFormat="1" ht="15" customHeight="1" x14ac:dyDescent="0.2">
      <c r="B68" s="195"/>
      <c r="C68" s="196"/>
      <c r="E68" s="42"/>
      <c r="F68" s="197"/>
      <c r="G68" s="197"/>
      <c r="H68" s="197"/>
      <c r="K68" s="199"/>
      <c r="M68" s="5"/>
      <c r="U68" s="200"/>
      <c r="V68" s="200"/>
    </row>
    <row r="69" spans="2:22" s="2" customFormat="1" ht="15" customHeight="1" x14ac:dyDescent="0.2">
      <c r="B69" s="195"/>
      <c r="C69" s="196"/>
      <c r="E69" s="42"/>
      <c r="F69" s="197"/>
      <c r="G69" s="197"/>
      <c r="H69" s="197"/>
      <c r="K69" s="199"/>
      <c r="M69" s="5"/>
      <c r="U69" s="200"/>
      <c r="V69" s="200"/>
    </row>
    <row r="70" spans="2:22" s="2" customFormat="1" ht="15" customHeight="1" x14ac:dyDescent="0.2">
      <c r="B70" s="195"/>
      <c r="C70" s="196"/>
      <c r="E70" s="42"/>
      <c r="F70" s="197"/>
      <c r="G70" s="197"/>
      <c r="H70" s="197"/>
      <c r="J70" s="1"/>
      <c r="K70" s="199"/>
      <c r="M70" s="5"/>
      <c r="U70" s="200"/>
      <c r="V70" s="200"/>
    </row>
    <row r="71" spans="2:22" s="2" customFormat="1" ht="15" customHeight="1" x14ac:dyDescent="0.2">
      <c r="B71" s="195"/>
      <c r="C71" s="196"/>
      <c r="E71" s="42"/>
      <c r="F71" s="197"/>
      <c r="G71" s="197"/>
      <c r="H71" s="197"/>
      <c r="J71" s="1"/>
      <c r="K71" s="199"/>
      <c r="M71" s="5"/>
      <c r="U71" s="200"/>
      <c r="V71" s="200"/>
    </row>
    <row r="72" spans="2:22" s="2" customFormat="1" x14ac:dyDescent="0.2">
      <c r="B72" s="4"/>
      <c r="J72" s="1" t="s">
        <v>147</v>
      </c>
      <c r="K72" s="5"/>
      <c r="L72" s="5"/>
      <c r="M72" s="5"/>
    </row>
    <row r="73" spans="2:22" s="2" customFormat="1" ht="12.75" customHeight="1" x14ac:dyDescent="0.2">
      <c r="B73" s="4">
        <v>1</v>
      </c>
      <c r="C73" s="390" t="s">
        <v>24</v>
      </c>
      <c r="D73" s="390"/>
      <c r="E73" s="390"/>
      <c r="F73" s="390"/>
      <c r="G73" s="390"/>
      <c r="H73" s="390"/>
      <c r="I73" s="2">
        <v>8</v>
      </c>
      <c r="J73" s="390" t="s">
        <v>154</v>
      </c>
      <c r="K73" s="390"/>
      <c r="L73" s="390"/>
      <c r="M73" s="390"/>
      <c r="N73" s="390"/>
      <c r="O73" s="390"/>
      <c r="P73" s="196"/>
      <c r="Q73" s="196"/>
      <c r="R73" s="196"/>
      <c r="S73" s="196"/>
      <c r="T73" s="196"/>
    </row>
    <row r="74" spans="2:22" s="2" customFormat="1" x14ac:dyDescent="0.2">
      <c r="B74" s="4"/>
      <c r="C74" s="390"/>
      <c r="D74" s="390"/>
      <c r="E74" s="390"/>
      <c r="F74" s="390"/>
      <c r="G74" s="390"/>
      <c r="H74" s="390"/>
      <c r="J74" s="390"/>
      <c r="K74" s="390"/>
      <c r="L74" s="390"/>
      <c r="M74" s="390"/>
      <c r="N74" s="390"/>
      <c r="O74" s="390"/>
    </row>
    <row r="75" spans="2:22" s="2" customFormat="1" ht="12.75" customHeight="1" x14ac:dyDescent="0.2">
      <c r="B75" s="4"/>
      <c r="C75" s="390"/>
      <c r="D75" s="390"/>
      <c r="E75" s="390"/>
      <c r="F75" s="390"/>
      <c r="G75" s="390"/>
      <c r="H75" s="390"/>
      <c r="J75" s="390"/>
      <c r="K75" s="390"/>
      <c r="L75" s="390"/>
      <c r="M75" s="390"/>
      <c r="N75" s="390"/>
      <c r="O75" s="390"/>
    </row>
    <row r="76" spans="2:22" s="2" customFormat="1" ht="12.75" customHeight="1" x14ac:dyDescent="0.2">
      <c r="B76" s="4">
        <v>2</v>
      </c>
      <c r="C76" s="391" t="s">
        <v>135</v>
      </c>
      <c r="D76" s="391"/>
      <c r="E76" s="391"/>
      <c r="F76" s="391"/>
      <c r="G76" s="391"/>
      <c r="H76" s="391"/>
      <c r="J76" s="206" t="s">
        <v>149</v>
      </c>
      <c r="K76" s="435" t="s">
        <v>150</v>
      </c>
      <c r="L76" s="435"/>
      <c r="M76" s="435"/>
      <c r="N76" s="435"/>
      <c r="O76" s="435"/>
    </row>
    <row r="77" spans="2:22" s="2" customFormat="1" ht="12.75" customHeight="1" x14ac:dyDescent="0.2">
      <c r="B77" s="4"/>
      <c r="C77" s="391"/>
      <c r="D77" s="391"/>
      <c r="E77" s="391"/>
      <c r="F77" s="391"/>
      <c r="G77" s="391"/>
      <c r="H77" s="391"/>
      <c r="K77" s="5"/>
      <c r="L77" s="5"/>
      <c r="M77" s="5"/>
    </row>
    <row r="78" spans="2:22" s="2" customFormat="1" ht="12.75" customHeight="1" x14ac:dyDescent="0.2">
      <c r="B78" s="4"/>
      <c r="I78" s="2">
        <v>9</v>
      </c>
      <c r="J78" s="390" t="s">
        <v>148</v>
      </c>
      <c r="K78" s="390"/>
      <c r="L78" s="390"/>
      <c r="M78" s="390"/>
      <c r="N78" s="390"/>
      <c r="O78" s="390"/>
    </row>
    <row r="79" spans="2:22" s="2" customFormat="1" x14ac:dyDescent="0.2">
      <c r="B79" s="4">
        <v>3</v>
      </c>
      <c r="C79" s="392" t="s">
        <v>136</v>
      </c>
      <c r="D79" s="392"/>
      <c r="E79" s="392"/>
      <c r="F79" s="392"/>
      <c r="G79" s="392"/>
      <c r="H79" s="392"/>
      <c r="J79" s="390"/>
      <c r="K79" s="390"/>
      <c r="L79" s="390"/>
      <c r="M79" s="390"/>
      <c r="N79" s="390"/>
      <c r="O79" s="390"/>
    </row>
    <row r="80" spans="2:22" s="2" customFormat="1" ht="12.75" customHeight="1" x14ac:dyDescent="0.2">
      <c r="B80" s="4"/>
      <c r="C80" s="392"/>
      <c r="D80" s="392"/>
      <c r="E80" s="392"/>
      <c r="F80" s="392"/>
      <c r="G80" s="392"/>
      <c r="H80" s="392"/>
      <c r="J80" s="390"/>
      <c r="K80" s="390"/>
      <c r="L80" s="390"/>
      <c r="M80" s="390"/>
      <c r="N80" s="390"/>
      <c r="O80" s="390"/>
    </row>
    <row r="81" spans="2:15" s="2" customFormat="1" x14ac:dyDescent="0.2">
      <c r="B81" s="4"/>
      <c r="J81" s="207" t="s">
        <v>149</v>
      </c>
      <c r="K81" s="435" t="s">
        <v>151</v>
      </c>
      <c r="L81" s="435"/>
      <c r="M81" s="435"/>
      <c r="N81" s="435"/>
      <c r="O81" s="435"/>
    </row>
    <row r="82" spans="2:15" s="2" customFormat="1" ht="12.75" customHeight="1" x14ac:dyDescent="0.2">
      <c r="B82" s="4">
        <v>4</v>
      </c>
      <c r="C82" s="2" t="s">
        <v>137</v>
      </c>
      <c r="K82" s="5"/>
      <c r="L82" s="5"/>
      <c r="M82" s="5"/>
    </row>
    <row r="83" spans="2:15" s="2" customFormat="1" ht="12.75" customHeight="1" x14ac:dyDescent="0.2">
      <c r="B83" s="4"/>
      <c r="J83" s="390" t="s">
        <v>346</v>
      </c>
      <c r="K83" s="390"/>
      <c r="L83" s="390"/>
      <c r="M83" s="390"/>
      <c r="N83" s="390"/>
      <c r="O83" s="390"/>
    </row>
    <row r="84" spans="2:15" s="2" customFormat="1" ht="12.75" customHeight="1" x14ac:dyDescent="0.2">
      <c r="B84" s="4">
        <v>5</v>
      </c>
      <c r="C84" s="390" t="s">
        <v>57</v>
      </c>
      <c r="D84" s="390"/>
      <c r="E84" s="390"/>
      <c r="F84" s="390"/>
      <c r="G84" s="390"/>
      <c r="H84" s="390"/>
      <c r="J84" s="390"/>
      <c r="K84" s="390"/>
      <c r="L84" s="390"/>
      <c r="M84" s="390"/>
      <c r="N84" s="390"/>
      <c r="O84" s="390"/>
    </row>
    <row r="85" spans="2:15" x14ac:dyDescent="0.2">
      <c r="B85" s="4"/>
      <c r="C85" s="390"/>
      <c r="D85" s="390"/>
      <c r="E85" s="390"/>
      <c r="F85" s="390"/>
      <c r="G85" s="390"/>
      <c r="H85" s="390"/>
      <c r="J85" s="390"/>
      <c r="K85" s="390"/>
      <c r="L85" s="390"/>
      <c r="M85" s="390"/>
      <c r="N85" s="390"/>
      <c r="O85" s="390"/>
    </row>
    <row r="86" spans="2:15" x14ac:dyDescent="0.2">
      <c r="B86" s="4"/>
      <c r="C86" s="390"/>
      <c r="D86" s="390"/>
      <c r="E86" s="390"/>
      <c r="F86" s="390"/>
      <c r="G86" s="390"/>
      <c r="H86" s="390"/>
      <c r="J86" s="207" t="s">
        <v>149</v>
      </c>
      <c r="K86" s="435" t="s">
        <v>152</v>
      </c>
      <c r="L86" s="435"/>
      <c r="M86" s="435"/>
      <c r="N86" s="435"/>
      <c r="O86" s="435"/>
    </row>
    <row r="87" spans="2:15" ht="12.75" customHeight="1" x14ac:dyDescent="0.2">
      <c r="B87" s="4"/>
      <c r="C87" s="390"/>
      <c r="D87" s="390"/>
      <c r="E87" s="390"/>
      <c r="F87" s="390"/>
      <c r="G87" s="390"/>
      <c r="H87" s="390"/>
    </row>
    <row r="88" spans="2:15" ht="12.75" customHeight="1" x14ac:dyDescent="0.2">
      <c r="B88" s="4"/>
      <c r="C88" s="49"/>
      <c r="D88" s="49"/>
      <c r="E88" s="49"/>
      <c r="F88" s="49"/>
      <c r="G88" s="49"/>
      <c r="H88" s="49"/>
      <c r="I88">
        <v>11</v>
      </c>
      <c r="J88" s="410" t="s">
        <v>155</v>
      </c>
      <c r="K88" s="410"/>
      <c r="L88" s="410"/>
      <c r="M88" s="410"/>
      <c r="N88" s="410"/>
      <c r="O88" s="410"/>
    </row>
    <row r="89" spans="2:15" s="53" customFormat="1" ht="12.75" customHeight="1" x14ac:dyDescent="0.2">
      <c r="B89" s="170">
        <v>6</v>
      </c>
      <c r="C89" s="390" t="s">
        <v>319</v>
      </c>
      <c r="D89" s="390"/>
      <c r="E89" s="390"/>
      <c r="F89" s="390"/>
      <c r="G89" s="390"/>
      <c r="H89" s="390"/>
      <c r="J89" s="410"/>
      <c r="K89" s="410"/>
      <c r="L89" s="410"/>
      <c r="M89" s="410"/>
      <c r="N89" s="410"/>
      <c r="O89" s="410"/>
    </row>
    <row r="90" spans="2:15" x14ac:dyDescent="0.2">
      <c r="C90" s="390"/>
      <c r="D90" s="390"/>
      <c r="E90" s="390"/>
      <c r="F90" s="390"/>
      <c r="G90" s="390"/>
      <c r="H90" s="390"/>
      <c r="J90" s="210" t="s">
        <v>149</v>
      </c>
      <c r="K90" s="434" t="s">
        <v>153</v>
      </c>
      <c r="L90" s="434"/>
      <c r="M90" s="434"/>
      <c r="N90" s="434"/>
      <c r="O90" s="434"/>
    </row>
    <row r="91" spans="2:15" ht="12.75" customHeight="1" x14ac:dyDescent="0.2">
      <c r="C91" s="390"/>
      <c r="D91" s="390"/>
      <c r="E91" s="390"/>
      <c r="F91" s="390"/>
      <c r="G91" s="390"/>
      <c r="H91" s="390"/>
    </row>
    <row r="92" spans="2:15" x14ac:dyDescent="0.2">
      <c r="C92" s="390"/>
      <c r="D92" s="390"/>
      <c r="E92" s="390"/>
      <c r="F92" s="390"/>
      <c r="G92" s="390"/>
      <c r="H92" s="390"/>
    </row>
    <row r="93" spans="2:15" x14ac:dyDescent="0.2">
      <c r="C93" s="390"/>
      <c r="D93" s="390"/>
      <c r="E93" s="390"/>
      <c r="F93" s="390"/>
      <c r="G93" s="390"/>
      <c r="H93" s="390"/>
    </row>
    <row r="94" spans="2:15" x14ac:dyDescent="0.2">
      <c r="C94" s="390"/>
      <c r="D94" s="390"/>
      <c r="E94" s="390"/>
      <c r="F94" s="390"/>
      <c r="G94" s="390"/>
      <c r="H94" s="390"/>
    </row>
    <row r="95" spans="2:15" x14ac:dyDescent="0.2">
      <c r="B95" s="3">
        <v>7</v>
      </c>
      <c r="C95" t="s">
        <v>193</v>
      </c>
    </row>
    <row r="96" spans="2:15" x14ac:dyDescent="0.2">
      <c r="G96" s="2"/>
      <c r="H96" s="2"/>
    </row>
    <row r="97" spans="7:8" x14ac:dyDescent="0.2">
      <c r="G97" s="2"/>
      <c r="H97" s="2"/>
    </row>
    <row r="98" spans="7:8" x14ac:dyDescent="0.2">
      <c r="G98" s="2"/>
      <c r="H98" s="2"/>
    </row>
    <row r="99" spans="7:8" ht="12.75" customHeight="1" x14ac:dyDescent="0.2"/>
  </sheetData>
  <sheetProtection password="D65F" sheet="1" objects="1" scenarios="1" formatCells="0"/>
  <mergeCells count="75">
    <mergeCell ref="J88:O89"/>
    <mergeCell ref="K90:O90"/>
    <mergeCell ref="J78:O80"/>
    <mergeCell ref="K76:O76"/>
    <mergeCell ref="J73:O75"/>
    <mergeCell ref="K81:O81"/>
    <mergeCell ref="J83:O85"/>
    <mergeCell ref="K86:O86"/>
    <mergeCell ref="F57:G57"/>
    <mergeCell ref="F34:G34"/>
    <mergeCell ref="F35:G35"/>
    <mergeCell ref="F36:G36"/>
    <mergeCell ref="F43:G43"/>
    <mergeCell ref="F44:G44"/>
    <mergeCell ref="F48:G48"/>
    <mergeCell ref="F50:G50"/>
    <mergeCell ref="F51:G51"/>
    <mergeCell ref="F52:G52"/>
    <mergeCell ref="F53:G53"/>
    <mergeCell ref="F54:G54"/>
    <mergeCell ref="F55:G55"/>
    <mergeCell ref="F56:G56"/>
    <mergeCell ref="F29:G29"/>
    <mergeCell ref="F30:G30"/>
    <mergeCell ref="F31:G31"/>
    <mergeCell ref="F32:G32"/>
    <mergeCell ref="F33:G33"/>
    <mergeCell ref="F26:G26"/>
    <mergeCell ref="F25:H25"/>
    <mergeCell ref="G20:H20"/>
    <mergeCell ref="B25:B26"/>
    <mergeCell ref="J25:K25"/>
    <mergeCell ref="U25:V25"/>
    <mergeCell ref="I18:K18"/>
    <mergeCell ref="I19:K19"/>
    <mergeCell ref="N25:O25"/>
    <mergeCell ref="Q25:R25"/>
    <mergeCell ref="S25:T25"/>
    <mergeCell ref="N23:O24"/>
    <mergeCell ref="Q23:R24"/>
    <mergeCell ref="S23:T24"/>
    <mergeCell ref="Q13:R18"/>
    <mergeCell ref="J20:K21"/>
    <mergeCell ref="G17:K17"/>
    <mergeCell ref="G18:H18"/>
    <mergeCell ref="G19:H19"/>
    <mergeCell ref="C89:H94"/>
    <mergeCell ref="C76:H77"/>
    <mergeCell ref="C79:H80"/>
    <mergeCell ref="F58:G58"/>
    <mergeCell ref="F59:G59"/>
    <mergeCell ref="F60:G60"/>
    <mergeCell ref="F61:G61"/>
    <mergeCell ref="F62:G62"/>
    <mergeCell ref="C73:H75"/>
    <mergeCell ref="C84:H87"/>
    <mergeCell ref="F63:G63"/>
    <mergeCell ref="F64:G64"/>
    <mergeCell ref="F65:G65"/>
    <mergeCell ref="D10:F10"/>
    <mergeCell ref="D11:F11"/>
    <mergeCell ref="H10:K11"/>
    <mergeCell ref="F47:G47"/>
    <mergeCell ref="F49:G49"/>
    <mergeCell ref="F45:G45"/>
    <mergeCell ref="F46:G46"/>
    <mergeCell ref="F37:G37"/>
    <mergeCell ref="F38:G38"/>
    <mergeCell ref="F39:G39"/>
    <mergeCell ref="F40:G40"/>
    <mergeCell ref="F41:G41"/>
    <mergeCell ref="F42:G42"/>
    <mergeCell ref="C13:D13"/>
    <mergeCell ref="F27:G27"/>
    <mergeCell ref="F28:G28"/>
  </mergeCells>
  <conditionalFormatting sqref="I13">
    <cfRule type="expression" dxfId="97" priority="218">
      <formula>ISERROR(I13)</formula>
    </cfRule>
  </conditionalFormatting>
  <conditionalFormatting sqref="F27:G27">
    <cfRule type="expression" dxfId="96" priority="193">
      <formula>IF(F27="nicht eingehalten",TRUE,FALSE)</formula>
    </cfRule>
    <cfRule type="expression" dxfId="95" priority="194">
      <formula>IF(F27="eingehalten",TRUE,FALSE)</formula>
    </cfRule>
  </conditionalFormatting>
  <conditionalFormatting sqref="F28:G28">
    <cfRule type="expression" dxfId="94" priority="188">
      <formula>IF(F28="nicht eingehalten",TRUE,FALSE)</formula>
    </cfRule>
    <cfRule type="expression" dxfId="93" priority="189">
      <formula>IF(F28="eingehalten",TRUE,FALSE)</formula>
    </cfRule>
  </conditionalFormatting>
  <conditionalFormatting sqref="F29:G29">
    <cfRule type="expression" dxfId="92" priority="186">
      <formula>IF(F29="nicht eingehalten",TRUE,FALSE)</formula>
    </cfRule>
    <cfRule type="expression" dxfId="91" priority="187">
      <formula>IF(F29="eingehalten",TRUE,FALSE)</formula>
    </cfRule>
  </conditionalFormatting>
  <conditionalFormatting sqref="F30:G30">
    <cfRule type="expression" dxfId="90" priority="184">
      <formula>IF(F30="nicht eingehalten",TRUE,FALSE)</formula>
    </cfRule>
    <cfRule type="expression" dxfId="89" priority="185">
      <formula>IF(F30="eingehalten",TRUE,FALSE)</formula>
    </cfRule>
  </conditionalFormatting>
  <conditionalFormatting sqref="F31:G31">
    <cfRule type="expression" dxfId="88" priority="182">
      <formula>IF(F31="nicht eingehalten",TRUE,FALSE)</formula>
    </cfRule>
    <cfRule type="expression" dxfId="87" priority="183">
      <formula>IF(F31="eingehalten",TRUE,FALSE)</formula>
    </cfRule>
  </conditionalFormatting>
  <conditionalFormatting sqref="F32:G32">
    <cfRule type="expression" dxfId="86" priority="180">
      <formula>IF(F32="nicht eingehalten",TRUE,FALSE)</formula>
    </cfRule>
    <cfRule type="expression" dxfId="85" priority="181">
      <formula>IF(F32="eingehalten",TRUE,FALSE)</formula>
    </cfRule>
  </conditionalFormatting>
  <conditionalFormatting sqref="F33:G33">
    <cfRule type="expression" dxfId="84" priority="178">
      <formula>IF(F33="nicht eingehalten",TRUE,FALSE)</formula>
    </cfRule>
    <cfRule type="expression" dxfId="83" priority="179">
      <formula>IF(F33="eingehalten",TRUE,FALSE)</formula>
    </cfRule>
  </conditionalFormatting>
  <conditionalFormatting sqref="F34:G34">
    <cfRule type="expression" dxfId="82" priority="176">
      <formula>IF(F34="nicht eingehalten",TRUE,FALSE)</formula>
    </cfRule>
    <cfRule type="expression" dxfId="81" priority="177">
      <formula>IF(F34="eingehalten",TRUE,FALSE)</formula>
    </cfRule>
  </conditionalFormatting>
  <conditionalFormatting sqref="F35:G35">
    <cfRule type="expression" dxfId="80" priority="174">
      <formula>IF(F35="nicht eingehalten",TRUE,FALSE)</formula>
    </cfRule>
    <cfRule type="expression" dxfId="79" priority="175">
      <formula>IF(F35="eingehalten",TRUE,FALSE)</formula>
    </cfRule>
  </conditionalFormatting>
  <conditionalFormatting sqref="F36:G36">
    <cfRule type="expression" dxfId="78" priority="172">
      <formula>IF(F36="nicht eingehalten",TRUE,FALSE)</formula>
    </cfRule>
    <cfRule type="expression" dxfId="77" priority="173">
      <formula>IF(F36="eingehalten",TRUE,FALSE)</formula>
    </cfRule>
  </conditionalFormatting>
  <conditionalFormatting sqref="F37:G37">
    <cfRule type="expression" dxfId="76" priority="170">
      <formula>IF(F37="nicht eingehalten",TRUE,FALSE)</formula>
    </cfRule>
    <cfRule type="expression" dxfId="75" priority="171">
      <formula>IF(F37="eingehalten",TRUE,FALSE)</formula>
    </cfRule>
  </conditionalFormatting>
  <conditionalFormatting sqref="F38:G38">
    <cfRule type="expression" dxfId="74" priority="168">
      <formula>IF(F38="nicht eingehalten",TRUE,FALSE)</formula>
    </cfRule>
    <cfRule type="expression" dxfId="73" priority="169">
      <formula>IF(F38="eingehalten",TRUE,FALSE)</formula>
    </cfRule>
  </conditionalFormatting>
  <conditionalFormatting sqref="F39:G39">
    <cfRule type="expression" dxfId="72" priority="166">
      <formula>IF(F39="nicht eingehalten",TRUE,FALSE)</formula>
    </cfRule>
    <cfRule type="expression" dxfId="71" priority="167">
      <formula>IF(F39="eingehalten",TRUE,FALSE)</formula>
    </cfRule>
  </conditionalFormatting>
  <conditionalFormatting sqref="F40:G40">
    <cfRule type="expression" dxfId="70" priority="164">
      <formula>IF(F40="nicht eingehalten",TRUE,FALSE)</formula>
    </cfRule>
    <cfRule type="expression" dxfId="69" priority="165">
      <formula>IF(F40="eingehalten",TRUE,FALSE)</formula>
    </cfRule>
  </conditionalFormatting>
  <conditionalFormatting sqref="F41:G41">
    <cfRule type="expression" dxfId="68" priority="162">
      <formula>IF(F41="nicht eingehalten",TRUE,FALSE)</formula>
    </cfRule>
    <cfRule type="expression" dxfId="67" priority="163">
      <formula>IF(F41="eingehalten",TRUE,FALSE)</formula>
    </cfRule>
  </conditionalFormatting>
  <conditionalFormatting sqref="F42:G42">
    <cfRule type="expression" dxfId="66" priority="160">
      <formula>IF(F42="nicht eingehalten",TRUE,FALSE)</formula>
    </cfRule>
    <cfRule type="expression" dxfId="65" priority="161">
      <formula>IF(F42="eingehalten",TRUE,FALSE)</formula>
    </cfRule>
  </conditionalFormatting>
  <conditionalFormatting sqref="F43:G43">
    <cfRule type="expression" dxfId="64" priority="158">
      <formula>IF(F43="nicht eingehalten",TRUE,FALSE)</formula>
    </cfRule>
    <cfRule type="expression" dxfId="63" priority="159">
      <formula>IF(F43="eingehalten",TRUE,FALSE)</formula>
    </cfRule>
  </conditionalFormatting>
  <conditionalFormatting sqref="F44:G44">
    <cfRule type="expression" dxfId="62" priority="156">
      <formula>IF(F44="nicht eingehalten",TRUE,FALSE)</formula>
    </cfRule>
    <cfRule type="expression" dxfId="61" priority="157">
      <formula>IF(F44="eingehalten",TRUE,FALSE)</formula>
    </cfRule>
  </conditionalFormatting>
  <conditionalFormatting sqref="F45:G45">
    <cfRule type="expression" dxfId="60" priority="154">
      <formula>IF(F45="nicht eingehalten",TRUE,FALSE)</formula>
    </cfRule>
    <cfRule type="expression" dxfId="59" priority="155">
      <formula>IF(F45="eingehalten",TRUE,FALSE)</formula>
    </cfRule>
  </conditionalFormatting>
  <conditionalFormatting sqref="F46:G46">
    <cfRule type="expression" dxfId="58" priority="152">
      <formula>IF(F46="nicht eingehalten",TRUE,FALSE)</formula>
    </cfRule>
    <cfRule type="expression" dxfId="57" priority="153">
      <formula>IF(F46="eingehalten",TRUE,FALSE)</formula>
    </cfRule>
  </conditionalFormatting>
  <conditionalFormatting sqref="F47:G47">
    <cfRule type="expression" dxfId="56" priority="150">
      <formula>IF(F47="nicht eingehalten",TRUE,FALSE)</formula>
    </cfRule>
    <cfRule type="expression" dxfId="55" priority="151">
      <formula>IF(F47="eingehalten",TRUE,FALSE)</formula>
    </cfRule>
  </conditionalFormatting>
  <conditionalFormatting sqref="F49:G49">
    <cfRule type="expression" dxfId="54" priority="148">
      <formula>IF(F49="nicht eingehalten",TRUE,FALSE)</formula>
    </cfRule>
    <cfRule type="expression" dxfId="53" priority="149">
      <formula>IF(F49="eingehalten",TRUE,FALSE)</formula>
    </cfRule>
  </conditionalFormatting>
  <conditionalFormatting sqref="F50:G50">
    <cfRule type="expression" dxfId="52" priority="146">
      <formula>IF(F50="nicht eingehalten",TRUE,FALSE)</formula>
    </cfRule>
    <cfRule type="expression" dxfId="51" priority="147">
      <formula>IF(F50="eingehalten",TRUE,FALSE)</formula>
    </cfRule>
  </conditionalFormatting>
  <conditionalFormatting sqref="F51:G51">
    <cfRule type="expression" dxfId="50" priority="144">
      <formula>IF(F51="nicht eingehalten",TRUE,FALSE)</formula>
    </cfRule>
    <cfRule type="expression" dxfId="49" priority="145">
      <formula>IF(F51="eingehalten",TRUE,FALSE)</formula>
    </cfRule>
  </conditionalFormatting>
  <conditionalFormatting sqref="F52:G52">
    <cfRule type="expression" dxfId="48" priority="142">
      <formula>IF(F52="nicht eingehalten",TRUE,FALSE)</formula>
    </cfRule>
    <cfRule type="expression" dxfId="47" priority="143">
      <formula>IF(F52="eingehalten",TRUE,FALSE)</formula>
    </cfRule>
  </conditionalFormatting>
  <conditionalFormatting sqref="F53:G53">
    <cfRule type="expression" dxfId="46" priority="140">
      <formula>IF(F53="nicht eingehalten",TRUE,FALSE)</formula>
    </cfRule>
    <cfRule type="expression" dxfId="45" priority="141">
      <formula>IF(F53="eingehalten",TRUE,FALSE)</formula>
    </cfRule>
  </conditionalFormatting>
  <conditionalFormatting sqref="F54:G54">
    <cfRule type="expression" dxfId="44" priority="138">
      <formula>IF(F54="nicht eingehalten",TRUE,FALSE)</formula>
    </cfRule>
    <cfRule type="expression" dxfId="43" priority="139">
      <formula>IF(F54="eingehalten",TRUE,FALSE)</formula>
    </cfRule>
  </conditionalFormatting>
  <conditionalFormatting sqref="F55:G55">
    <cfRule type="expression" dxfId="42" priority="136">
      <formula>IF(F55="nicht eingehalten",TRUE,FALSE)</formula>
    </cfRule>
    <cfRule type="expression" dxfId="41" priority="137">
      <formula>IF(F55="eingehalten",TRUE,FALSE)</formula>
    </cfRule>
  </conditionalFormatting>
  <conditionalFormatting sqref="F56:G56">
    <cfRule type="expression" dxfId="40" priority="134">
      <formula>IF(F56="nicht eingehalten",TRUE,FALSE)</formula>
    </cfRule>
    <cfRule type="expression" dxfId="39" priority="135">
      <formula>IF(F56="eingehalten",TRUE,FALSE)</formula>
    </cfRule>
  </conditionalFormatting>
  <conditionalFormatting sqref="F57:G57">
    <cfRule type="expression" dxfId="38" priority="132">
      <formula>IF(F57="nicht eingehalten",TRUE,FALSE)</formula>
    </cfRule>
    <cfRule type="expression" dxfId="37" priority="133">
      <formula>IF(F57="eingehalten",TRUE,FALSE)</formula>
    </cfRule>
  </conditionalFormatting>
  <conditionalFormatting sqref="F58:G58">
    <cfRule type="expression" dxfId="36" priority="130">
      <formula>IF(F58="nicht eingehalten",TRUE,FALSE)</formula>
    </cfRule>
    <cfRule type="expression" dxfId="35" priority="131">
      <formula>IF(F58="eingehalten",TRUE,FALSE)</formula>
    </cfRule>
  </conditionalFormatting>
  <conditionalFormatting sqref="F59:G59">
    <cfRule type="expression" dxfId="34" priority="128">
      <formula>IF(F59="nicht eingehalten",TRUE,FALSE)</formula>
    </cfRule>
    <cfRule type="expression" dxfId="33" priority="129">
      <formula>IF(F59="eingehalten",TRUE,FALSE)</formula>
    </cfRule>
  </conditionalFormatting>
  <conditionalFormatting sqref="F60:G60">
    <cfRule type="expression" dxfId="32" priority="126">
      <formula>IF(F60="nicht eingehalten",TRUE,FALSE)</formula>
    </cfRule>
    <cfRule type="expression" dxfId="31" priority="127">
      <formula>IF(F60="eingehalten",TRUE,FALSE)</formula>
    </cfRule>
  </conditionalFormatting>
  <conditionalFormatting sqref="F61:G61">
    <cfRule type="expression" dxfId="30" priority="124">
      <formula>IF(F61="nicht eingehalten",TRUE,FALSE)</formula>
    </cfRule>
    <cfRule type="expression" dxfId="29" priority="125">
      <formula>IF(F61="eingehalten",TRUE,FALSE)</formula>
    </cfRule>
  </conditionalFormatting>
  <conditionalFormatting sqref="F62:G62">
    <cfRule type="expression" dxfId="28" priority="122">
      <formula>IF(F62="nicht eingehalten",TRUE,FALSE)</formula>
    </cfRule>
    <cfRule type="expression" dxfId="27" priority="123">
      <formula>IF(F62="eingehalten",TRUE,FALSE)</formula>
    </cfRule>
  </conditionalFormatting>
  <conditionalFormatting sqref="F63:G63">
    <cfRule type="expression" dxfId="26" priority="120">
      <formula>IF(F63="nicht eingehalten",TRUE,FALSE)</formula>
    </cfRule>
    <cfRule type="expression" dxfId="25" priority="121">
      <formula>IF(F63="eingehalten",TRUE,FALSE)</formula>
    </cfRule>
  </conditionalFormatting>
  <conditionalFormatting sqref="F64:G64">
    <cfRule type="expression" dxfId="24" priority="118">
      <formula>IF(F64="nicht eingehalten",TRUE,FALSE)</formula>
    </cfRule>
    <cfRule type="expression" dxfId="23" priority="119">
      <formula>IF(F64="eingehalten",TRUE,FALSE)</formula>
    </cfRule>
  </conditionalFormatting>
  <conditionalFormatting sqref="F65:G71">
    <cfRule type="expression" dxfId="22" priority="116">
      <formula>IF(F65="nicht eingehalten",TRUE,FALSE)</formula>
    </cfRule>
    <cfRule type="expression" dxfId="21" priority="117">
      <formula>IF(F65="eingehalten",TRUE,FALSE)</formula>
    </cfRule>
  </conditionalFormatting>
  <conditionalFormatting sqref="I20">
    <cfRule type="expression" dxfId="20" priority="3">
      <formula>IF($I$20="Nein",TRUE,FALSE)</formula>
    </cfRule>
    <cfRule type="expression" dxfId="19" priority="4">
      <formula>IF($I$20="Ja",TRUE,FALSE)</formula>
    </cfRule>
  </conditionalFormatting>
  <conditionalFormatting sqref="N27:O65">
    <cfRule type="expression" dxfId="18" priority="250">
      <formula>IF($U27=1,TRUE,FALSE)</formula>
    </cfRule>
  </conditionalFormatting>
  <conditionalFormatting sqref="P27:P65">
    <cfRule type="expression" dxfId="17" priority="251">
      <formula>IF($V27=3,TRUE,FALSE)</formula>
    </cfRule>
    <cfRule type="expression" dxfId="16" priority="252">
      <formula>IF($V27=2,TRUE,FALSE)</formula>
    </cfRule>
    <cfRule type="expression" dxfId="15" priority="253">
      <formula>IF($V27=1,TRUE,FALSE)</formula>
    </cfRule>
  </conditionalFormatting>
  <conditionalFormatting sqref="I19">
    <cfRule type="expression" dxfId="14" priority="270">
      <formula>IF($V66=3,TRUE,FALSE)</formula>
    </cfRule>
    <cfRule type="expression" dxfId="13" priority="271">
      <formula>IF($V66=2,TRUE,FALSE)</formula>
    </cfRule>
    <cfRule type="expression" dxfId="12" priority="272">
      <formula>IF($V66=1,TRUE,FALSE)</formula>
    </cfRule>
  </conditionalFormatting>
  <conditionalFormatting sqref="K18">
    <cfRule type="expression" dxfId="11" priority="279">
      <formula>IF(N72&gt;0,TRUE,FALSE)</formula>
    </cfRule>
  </conditionalFormatting>
  <conditionalFormatting sqref="J18">
    <cfRule type="expression" dxfId="10" priority="281">
      <formula>IF(V66&gt;0,TRUE,FALSE)</formula>
    </cfRule>
  </conditionalFormatting>
  <conditionalFormatting sqref="H27:H71">
    <cfRule type="expression" dxfId="9" priority="282">
      <formula>IF(H27=$P$15,TRUE,FALSE)</formula>
    </cfRule>
    <cfRule type="expression" dxfId="8" priority="283">
      <formula>IF(H27=$P$14,TRUE,FALSE)</formula>
    </cfRule>
    <cfRule type="expression" dxfId="7" priority="284">
      <formula>IF(H27=$P$13,TRUE,FALSE)</formula>
    </cfRule>
  </conditionalFormatting>
  <conditionalFormatting sqref="I18">
    <cfRule type="expression" dxfId="6" priority="287">
      <formula>IF(V17&gt;0,IF(U66=0,TRUE,FALSE),FALSE)</formula>
    </cfRule>
    <cfRule type="expression" dxfId="5" priority="288">
      <formula>IF(U66&gt;0,TRUE,FALSE)</formula>
    </cfRule>
  </conditionalFormatting>
  <conditionalFormatting sqref="F48:G48">
    <cfRule type="expression" dxfId="4" priority="1">
      <formula>IF(F48="nicht eingehalten",TRUE,FALSE)</formula>
    </cfRule>
    <cfRule type="expression" dxfId="3" priority="2">
      <formula>IF(F48="eingehalten",TRUE,FALSE)</formula>
    </cfRule>
  </conditionalFormatting>
  <pageMargins left="0.31496062992125984" right="0.31496062992125984" top="0.78740157480314965" bottom="0.78740157480314965" header="0.31496062992125984" footer="0.31496062992125984"/>
  <pageSetup paperSize="9" scale="52" orientation="landscape" r:id="rId1"/>
  <rowBreaks count="1" manualBreakCount="1">
    <brk id="71" min="1" max="15" man="1"/>
  </rowBreaks>
  <drawing r:id="rId2"/>
  <legacyDrawing r:id="rId3"/>
  <controls>
    <mc:AlternateContent xmlns:mc="http://schemas.openxmlformats.org/markup-compatibility/2006">
      <mc:Choice Requires="x14">
        <control shapeId="1026" r:id="rId4" name="CheckBox2">
          <controlPr defaultSize="0" autoLine="0" linkedCell="F19" r:id="rId5">
            <anchor moveWithCells="1">
              <from>
                <xdr:col>5</xdr:col>
                <xdr:colOff>9525</xdr:colOff>
                <xdr:row>18</xdr:row>
                <xdr:rowOff>9525</xdr:rowOff>
              </from>
              <to>
                <xdr:col>5</xdr:col>
                <xdr:colOff>685800</xdr:colOff>
                <xdr:row>19</xdr:row>
                <xdr:rowOff>0</xdr:rowOff>
              </to>
            </anchor>
          </controlPr>
        </control>
      </mc:Choice>
      <mc:Fallback>
        <control shapeId="1026" r:id="rId4" name="CheckBox2"/>
      </mc:Fallback>
    </mc:AlternateContent>
    <mc:AlternateContent xmlns:mc="http://schemas.openxmlformats.org/markup-compatibility/2006">
      <mc:Choice Requires="x14">
        <control shapeId="1025" r:id="rId6" name="CheckBox1">
          <controlPr defaultSize="0" autoLine="0" linkedCell="F18" r:id="rId7">
            <anchor moveWithCells="1">
              <from>
                <xdr:col>5</xdr:col>
                <xdr:colOff>9525</xdr:colOff>
                <xdr:row>17</xdr:row>
                <xdr:rowOff>0</xdr:rowOff>
              </from>
              <to>
                <xdr:col>5</xdr:col>
                <xdr:colOff>685800</xdr:colOff>
                <xdr:row>18</xdr:row>
                <xdr:rowOff>0</xdr:rowOff>
              </to>
            </anchor>
          </controlPr>
        </control>
      </mc:Choice>
      <mc:Fallback>
        <control shapeId="1025" r:id="rId6" name="CheckBox1"/>
      </mc:Fallback>
    </mc:AlternateContent>
    <mc:AlternateContent xmlns:mc="http://schemas.openxmlformats.org/markup-compatibility/2006">
      <mc:Choice Requires="x14">
        <control shapeId="1027" r:id="rId8" name="CheckBox3">
          <controlPr defaultSize="0" autoLine="0" linkedCell="F20" r:id="rId9">
            <anchor moveWithCells="1">
              <from>
                <xdr:col>5</xdr:col>
                <xdr:colOff>9525</xdr:colOff>
                <xdr:row>19</xdr:row>
                <xdr:rowOff>9525</xdr:rowOff>
              </from>
              <to>
                <xdr:col>5</xdr:col>
                <xdr:colOff>685800</xdr:colOff>
                <xdr:row>20</xdr:row>
                <xdr:rowOff>0</xdr:rowOff>
              </to>
            </anchor>
          </controlPr>
        </control>
      </mc:Choice>
      <mc:Fallback>
        <control shapeId="1027" r:id="rId8" name="CheckBox3"/>
      </mc:Fallback>
    </mc:AlternateContent>
    <mc:AlternateContent xmlns:mc="http://schemas.openxmlformats.org/markup-compatibility/2006">
      <mc:Choice Requires="x14">
        <control shapeId="1029" r:id="rId10" name="CommandButton1">
          <controlPr defaultSize="0" autoLine="0" r:id="rId11">
            <anchor moveWithCells="1">
              <from>
                <xdr:col>13</xdr:col>
                <xdr:colOff>9525</xdr:colOff>
                <xdr:row>4</xdr:row>
                <xdr:rowOff>9525</xdr:rowOff>
              </from>
              <to>
                <xdr:col>15</xdr:col>
                <xdr:colOff>114300</xdr:colOff>
                <xdr:row>6</xdr:row>
                <xdr:rowOff>152400</xdr:rowOff>
              </to>
            </anchor>
          </controlPr>
        </control>
      </mc:Choice>
      <mc:Fallback>
        <control shapeId="1029" r:id="rId10" name="CommandButton1"/>
      </mc:Fallback>
    </mc:AlternateContent>
    <mc:AlternateContent xmlns:mc="http://schemas.openxmlformats.org/markup-compatibility/2006">
      <mc:Choice Requires="x14">
        <control shapeId="1030" r:id="rId12" name="CommandButton2">
          <controlPr defaultSize="0" autoLine="0" r:id="rId13">
            <anchor moveWithCells="1">
              <from>
                <xdr:col>15</xdr:col>
                <xdr:colOff>676275</xdr:colOff>
                <xdr:row>4</xdr:row>
                <xdr:rowOff>28575</xdr:rowOff>
              </from>
              <to>
                <xdr:col>17</xdr:col>
                <xdr:colOff>742950</xdr:colOff>
                <xdr:row>6</xdr:row>
                <xdr:rowOff>152400</xdr:rowOff>
              </to>
            </anchor>
          </controlPr>
        </control>
      </mc:Choice>
      <mc:Fallback>
        <control shapeId="1030" r:id="rId12" name="CommandButton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BL203"/>
  <sheetViews>
    <sheetView zoomScaleNormal="100" workbookViewId="0"/>
  </sheetViews>
  <sheetFormatPr baseColWidth="10" defaultRowHeight="12.75" x14ac:dyDescent="0.2"/>
  <cols>
    <col min="1" max="1" width="37" style="152" customWidth="1"/>
    <col min="2" max="2" width="43.140625" style="152" customWidth="1"/>
    <col min="3" max="3" width="19.5703125" style="153" customWidth="1"/>
    <col min="4" max="4" width="11.42578125" style="153"/>
    <col min="5" max="5" width="16.28515625" style="153" customWidth="1"/>
    <col min="6" max="6" width="11.42578125" style="153"/>
    <col min="7" max="7" width="15.140625" style="153" customWidth="1"/>
    <col min="8" max="8" width="1.5703125" style="313" customWidth="1"/>
    <col min="9" max="14" width="13.7109375" style="153" customWidth="1"/>
    <col min="15" max="46" width="11.42578125" style="153" customWidth="1"/>
    <col min="47" max="47" width="15.28515625" style="153" customWidth="1"/>
    <col min="48" max="48" width="11.42578125" style="153"/>
    <col min="49" max="16384" width="11.42578125" style="152"/>
  </cols>
  <sheetData>
    <row r="1" spans="1:64" s="34" customFormat="1" ht="13.5" thickBot="1" x14ac:dyDescent="0.25">
      <c r="B1" s="152"/>
      <c r="C1" s="35"/>
      <c r="D1" s="35"/>
      <c r="E1" s="35"/>
      <c r="F1" s="35"/>
      <c r="G1" s="35"/>
      <c r="H1" s="312"/>
      <c r="I1" s="306"/>
      <c r="J1" s="306"/>
      <c r="K1" s="306"/>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4"/>
      <c r="AX1" s="284"/>
      <c r="AY1" s="284"/>
      <c r="AZ1" s="284"/>
      <c r="BA1" s="284"/>
      <c r="BB1" s="284"/>
      <c r="BC1" s="284"/>
      <c r="BD1" s="284"/>
      <c r="BE1" s="284"/>
      <c r="BF1" s="284"/>
      <c r="BG1" s="284"/>
      <c r="BH1" s="284"/>
      <c r="BI1" s="284"/>
      <c r="BJ1" s="284"/>
      <c r="BK1" s="284"/>
      <c r="BL1" s="284"/>
    </row>
    <row r="2" spans="1:64" s="34" customFormat="1" x14ac:dyDescent="0.2">
      <c r="C2" s="157" t="s">
        <v>129</v>
      </c>
      <c r="D2" s="436" t="s">
        <v>128</v>
      </c>
      <c r="E2" s="437"/>
      <c r="F2" s="437"/>
      <c r="G2" s="438"/>
      <c r="H2" s="312"/>
      <c r="I2" s="306" t="s">
        <v>0</v>
      </c>
      <c r="J2" s="306"/>
      <c r="K2" s="306"/>
      <c r="L2" s="283"/>
      <c r="M2" s="283"/>
      <c r="N2" s="280"/>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35"/>
    </row>
    <row r="3" spans="1:64" s="281" customFormat="1" ht="13.5" thickBot="1" x14ac:dyDescent="0.25">
      <c r="A3" s="34"/>
      <c r="B3" s="34"/>
      <c r="C3" s="158"/>
      <c r="D3" s="439" t="s">
        <v>127</v>
      </c>
      <c r="E3" s="440"/>
      <c r="F3" s="440"/>
      <c r="G3" s="441"/>
      <c r="H3" s="312"/>
      <c r="I3" s="307"/>
      <c r="J3" s="307"/>
      <c r="K3" s="307"/>
      <c r="L3" s="305"/>
      <c r="M3" s="280"/>
      <c r="N3" s="280"/>
      <c r="O3" s="280"/>
      <c r="P3" s="280"/>
      <c r="Q3" s="280"/>
      <c r="R3" s="280"/>
      <c r="S3" s="280"/>
      <c r="T3" s="280"/>
      <c r="U3" s="280"/>
      <c r="V3" s="280"/>
      <c r="W3" s="280"/>
      <c r="X3" s="280"/>
      <c r="Y3" s="280"/>
      <c r="Z3" s="280"/>
      <c r="AA3" s="280"/>
      <c r="AB3" s="280"/>
      <c r="AC3" s="280"/>
      <c r="AD3" s="301"/>
      <c r="AE3" s="280"/>
      <c r="AF3" s="280"/>
      <c r="AG3" s="280"/>
      <c r="AH3" s="280"/>
      <c r="AI3" s="280"/>
      <c r="AJ3" s="280"/>
      <c r="AK3" s="280"/>
      <c r="AL3" s="280"/>
      <c r="AM3" s="280"/>
      <c r="AN3" s="280"/>
      <c r="AO3" s="280"/>
      <c r="AP3" s="280"/>
      <c r="AQ3" s="280"/>
      <c r="AR3" s="280"/>
      <c r="AS3" s="280"/>
      <c r="AT3" s="280"/>
      <c r="AU3" s="280"/>
    </row>
    <row r="4" spans="1:64" s="163" customFormat="1" ht="51.75" thickBot="1" x14ac:dyDescent="0.25">
      <c r="A4" s="315" t="s">
        <v>184</v>
      </c>
      <c r="B4" s="316" t="s">
        <v>111</v>
      </c>
      <c r="C4" s="159" t="s">
        <v>337</v>
      </c>
      <c r="D4" s="160" t="s">
        <v>124</v>
      </c>
      <c r="E4" s="161" t="s">
        <v>283</v>
      </c>
      <c r="F4" s="161" t="s">
        <v>125</v>
      </c>
      <c r="G4" s="162" t="s">
        <v>126</v>
      </c>
      <c r="H4" s="155"/>
      <c r="I4" s="294" t="s">
        <v>4</v>
      </c>
      <c r="J4" s="285" t="s">
        <v>54</v>
      </c>
      <c r="K4" s="285" t="s">
        <v>5</v>
      </c>
      <c r="L4" s="285" t="s">
        <v>26</v>
      </c>
      <c r="M4" s="285" t="s">
        <v>25</v>
      </c>
      <c r="N4" s="285" t="s">
        <v>27</v>
      </c>
      <c r="O4" s="285" t="s">
        <v>28</v>
      </c>
      <c r="P4" s="285" t="s">
        <v>34</v>
      </c>
      <c r="Q4" s="285" t="s">
        <v>36</v>
      </c>
      <c r="R4" s="285" t="s">
        <v>29</v>
      </c>
      <c r="S4" s="285" t="s">
        <v>30</v>
      </c>
      <c r="T4" s="285" t="s">
        <v>123</v>
      </c>
      <c r="U4" s="285" t="s">
        <v>31</v>
      </c>
      <c r="V4" s="285" t="s">
        <v>6</v>
      </c>
      <c r="W4" s="285" t="s">
        <v>8</v>
      </c>
      <c r="X4" s="285" t="s">
        <v>52</v>
      </c>
      <c r="Y4" s="285" t="s">
        <v>53</v>
      </c>
      <c r="Z4" s="285" t="s">
        <v>49</v>
      </c>
      <c r="AA4" s="285" t="s">
        <v>50</v>
      </c>
      <c r="AB4" s="285" t="s">
        <v>51</v>
      </c>
      <c r="AC4" s="285" t="s">
        <v>58</v>
      </c>
      <c r="AD4" s="285" t="s">
        <v>192</v>
      </c>
      <c r="AE4" s="285" t="s">
        <v>59</v>
      </c>
      <c r="AF4" s="285" t="s">
        <v>11</v>
      </c>
      <c r="AG4" s="285" t="s">
        <v>10</v>
      </c>
      <c r="AH4" s="285" t="s">
        <v>12</v>
      </c>
      <c r="AI4" s="285" t="s">
        <v>13</v>
      </c>
      <c r="AJ4" s="285" t="s">
        <v>9</v>
      </c>
      <c r="AK4" s="285" t="s">
        <v>14</v>
      </c>
      <c r="AL4" s="285" t="s">
        <v>35</v>
      </c>
      <c r="AM4" s="285" t="s">
        <v>15</v>
      </c>
      <c r="AN4" s="285" t="s">
        <v>16</v>
      </c>
      <c r="AO4" s="285" t="s">
        <v>17</v>
      </c>
      <c r="AP4" s="285" t="s">
        <v>18</v>
      </c>
      <c r="AQ4" s="285" t="s">
        <v>19</v>
      </c>
      <c r="AR4" s="285" t="s">
        <v>21</v>
      </c>
      <c r="AS4" s="285" t="s">
        <v>20</v>
      </c>
      <c r="AT4" s="285" t="s">
        <v>22</v>
      </c>
      <c r="AU4" s="286" t="s">
        <v>23</v>
      </c>
    </row>
    <row r="5" spans="1:64" s="167" customFormat="1" ht="13.5" thickBot="1" x14ac:dyDescent="0.25">
      <c r="A5" s="164"/>
      <c r="B5" s="164"/>
      <c r="C5" s="165" t="s">
        <v>130</v>
      </c>
      <c r="D5" s="166" t="s">
        <v>130</v>
      </c>
      <c r="E5" s="164"/>
      <c r="F5" s="164"/>
      <c r="G5" s="164"/>
      <c r="H5" s="155"/>
      <c r="I5" s="295" t="s">
        <v>2</v>
      </c>
      <c r="J5" s="287" t="s">
        <v>2</v>
      </c>
      <c r="K5" s="287" t="s">
        <v>2</v>
      </c>
      <c r="L5" s="287"/>
      <c r="M5" s="287" t="s">
        <v>32</v>
      </c>
      <c r="N5" s="287" t="s">
        <v>33</v>
      </c>
      <c r="O5" s="287" t="s">
        <v>2</v>
      </c>
      <c r="P5" s="287" t="s">
        <v>2</v>
      </c>
      <c r="Q5" s="287" t="s">
        <v>2</v>
      </c>
      <c r="R5" s="287" t="s">
        <v>2</v>
      </c>
      <c r="S5" s="287" t="s">
        <v>2</v>
      </c>
      <c r="T5" s="287" t="s">
        <v>2</v>
      </c>
      <c r="U5" s="287" t="s">
        <v>2</v>
      </c>
      <c r="V5" s="287" t="s">
        <v>7</v>
      </c>
      <c r="W5" s="287" t="s">
        <v>7</v>
      </c>
      <c r="X5" s="287" t="s">
        <v>7</v>
      </c>
      <c r="Y5" s="287" t="s">
        <v>7</v>
      </c>
      <c r="Z5" s="287" t="s">
        <v>55</v>
      </c>
      <c r="AA5" s="287" t="s">
        <v>55</v>
      </c>
      <c r="AB5" s="287" t="s">
        <v>55</v>
      </c>
      <c r="AC5" s="287" t="s">
        <v>2</v>
      </c>
      <c r="AD5" s="287" t="s">
        <v>2</v>
      </c>
      <c r="AE5" s="287" t="s">
        <v>2</v>
      </c>
      <c r="AF5" s="287" t="s">
        <v>2</v>
      </c>
      <c r="AG5" s="287" t="s">
        <v>2</v>
      </c>
      <c r="AH5" s="288" t="s">
        <v>45</v>
      </c>
      <c r="AI5" s="288" t="s">
        <v>45</v>
      </c>
      <c r="AJ5" s="287" t="s">
        <v>2</v>
      </c>
      <c r="AK5" s="287" t="s">
        <v>2</v>
      </c>
      <c r="AL5" s="287" t="s">
        <v>2</v>
      </c>
      <c r="AM5" s="287" t="s">
        <v>2</v>
      </c>
      <c r="AN5" s="287" t="s">
        <v>2</v>
      </c>
      <c r="AO5" s="287" t="s">
        <v>2</v>
      </c>
      <c r="AP5" s="287" t="s">
        <v>2</v>
      </c>
      <c r="AQ5" s="288" t="s">
        <v>45</v>
      </c>
      <c r="AR5" s="288" t="s">
        <v>45</v>
      </c>
      <c r="AS5" s="287" t="s">
        <v>2</v>
      </c>
      <c r="AT5" s="287" t="s">
        <v>2</v>
      </c>
      <c r="AU5" s="297" t="s">
        <v>186</v>
      </c>
    </row>
    <row r="6" spans="1:64" s="167" customFormat="1" x14ac:dyDescent="0.2">
      <c r="A6" s="169" t="s">
        <v>131</v>
      </c>
      <c r="B6" s="302"/>
      <c r="C6" s="164"/>
      <c r="D6" s="164"/>
      <c r="E6" s="164"/>
      <c r="F6" s="164"/>
      <c r="G6" s="164"/>
      <c r="H6" s="155"/>
      <c r="I6" s="374" t="s">
        <v>185</v>
      </c>
      <c r="J6" s="169"/>
      <c r="L6" s="282"/>
      <c r="M6" s="282"/>
      <c r="N6" s="282"/>
      <c r="O6" s="282"/>
    </row>
    <row r="7" spans="1:64" s="289" customFormat="1" x14ac:dyDescent="0.2">
      <c r="A7" s="164"/>
      <c r="B7" s="164"/>
      <c r="C7" s="164"/>
      <c r="D7" s="164"/>
      <c r="E7" s="164"/>
      <c r="F7" s="164"/>
      <c r="G7" s="164"/>
      <c r="H7" s="299"/>
      <c r="I7" s="169" t="s">
        <v>190</v>
      </c>
      <c r="J7" s="282"/>
      <c r="M7" s="282"/>
      <c r="N7" s="282"/>
      <c r="O7" s="282"/>
    </row>
    <row r="8" spans="1:64" s="300" customFormat="1" ht="15" customHeight="1" x14ac:dyDescent="0.2">
      <c r="A8" s="290" t="s">
        <v>338</v>
      </c>
      <c r="B8" s="290" t="s">
        <v>321</v>
      </c>
      <c r="C8" s="291">
        <v>0.25</v>
      </c>
      <c r="D8" s="292">
        <v>10.72</v>
      </c>
      <c r="E8" s="292">
        <v>0</v>
      </c>
      <c r="F8" s="292">
        <v>0</v>
      </c>
      <c r="G8" s="292">
        <v>0</v>
      </c>
      <c r="I8" s="314"/>
      <c r="J8" s="314"/>
      <c r="K8" s="292">
        <v>8.6</v>
      </c>
      <c r="L8" s="292"/>
      <c r="M8" s="292"/>
      <c r="N8" s="292"/>
      <c r="O8" s="292"/>
      <c r="P8" s="292"/>
      <c r="Q8" s="292"/>
      <c r="R8" s="292"/>
      <c r="S8" s="292"/>
      <c r="T8" s="292"/>
      <c r="U8" s="292"/>
      <c r="V8" s="292">
        <v>0.1</v>
      </c>
      <c r="W8" s="292">
        <v>0.1</v>
      </c>
      <c r="X8" s="292"/>
      <c r="Y8" s="292">
        <v>0.02</v>
      </c>
      <c r="Z8" s="292"/>
      <c r="AA8" s="292"/>
      <c r="AB8" s="292">
        <v>0.1</v>
      </c>
      <c r="AC8" s="292">
        <v>330</v>
      </c>
      <c r="AD8" s="292"/>
      <c r="AE8" s="292"/>
      <c r="AF8" s="292"/>
      <c r="AG8" s="292"/>
      <c r="AH8" s="292"/>
      <c r="AI8" s="292"/>
      <c r="AJ8" s="292"/>
      <c r="AK8" s="292">
        <v>2.5000000000000001E-2</v>
      </c>
      <c r="AL8" s="314"/>
      <c r="AM8" s="314"/>
      <c r="AN8" s="314"/>
      <c r="AO8" s="314"/>
      <c r="AP8" s="314"/>
      <c r="AQ8" s="314"/>
      <c r="AR8" s="314"/>
      <c r="AS8" s="314"/>
      <c r="AT8" s="314"/>
      <c r="AU8" s="314"/>
      <c r="AV8" s="299"/>
    </row>
    <row r="9" spans="1:64" s="168" customFormat="1" ht="15" customHeight="1" x14ac:dyDescent="0.2">
      <c r="A9" s="290" t="s">
        <v>338</v>
      </c>
      <c r="B9" s="293" t="s">
        <v>322</v>
      </c>
      <c r="C9" s="292">
        <v>0.8</v>
      </c>
      <c r="D9" s="292">
        <v>10.72</v>
      </c>
      <c r="E9" s="292">
        <v>0</v>
      </c>
      <c r="F9" s="292">
        <v>0</v>
      </c>
      <c r="G9" s="292">
        <v>0</v>
      </c>
      <c r="H9" s="300"/>
      <c r="I9" s="314"/>
      <c r="J9" s="314"/>
      <c r="K9" s="292">
        <v>8.6</v>
      </c>
      <c r="L9" s="292"/>
      <c r="M9" s="292"/>
      <c r="N9" s="292"/>
      <c r="O9" s="292"/>
      <c r="P9" s="292"/>
      <c r="Q9" s="292"/>
      <c r="R9" s="292"/>
      <c r="S9" s="292"/>
      <c r="T9" s="292"/>
      <c r="U9" s="292"/>
      <c r="V9" s="292">
        <v>0.1</v>
      </c>
      <c r="W9" s="292">
        <v>0.1</v>
      </c>
      <c r="X9" s="292"/>
      <c r="Y9" s="292">
        <v>0.02</v>
      </c>
      <c r="Z9" s="292"/>
      <c r="AA9" s="292"/>
      <c r="AB9" s="292">
        <v>0.1</v>
      </c>
      <c r="AC9" s="292">
        <v>330</v>
      </c>
      <c r="AD9" s="292"/>
      <c r="AE9" s="292"/>
      <c r="AF9" s="292"/>
      <c r="AG9" s="292"/>
      <c r="AH9" s="292"/>
      <c r="AI9" s="292"/>
      <c r="AJ9" s="292"/>
      <c r="AK9" s="292">
        <v>2.5000000000000001E-2</v>
      </c>
      <c r="AL9" s="314"/>
      <c r="AM9" s="314"/>
      <c r="AN9" s="314"/>
      <c r="AO9" s="314"/>
      <c r="AP9" s="314"/>
      <c r="AQ9" s="314"/>
      <c r="AR9" s="314"/>
      <c r="AS9" s="314"/>
      <c r="AT9" s="314"/>
      <c r="AU9" s="314"/>
      <c r="AV9" s="155"/>
    </row>
    <row r="10" spans="1:64" s="168" customFormat="1" ht="15" customHeight="1" x14ac:dyDescent="0.2">
      <c r="A10" s="290" t="s">
        <v>338</v>
      </c>
      <c r="B10" s="293" t="s">
        <v>320</v>
      </c>
      <c r="C10" s="292">
        <v>0.8</v>
      </c>
      <c r="D10" s="292">
        <v>10.72</v>
      </c>
      <c r="E10" s="292">
        <v>0</v>
      </c>
      <c r="F10" s="292">
        <v>0</v>
      </c>
      <c r="G10" s="292">
        <v>0</v>
      </c>
      <c r="H10" s="300"/>
      <c r="I10" s="314"/>
      <c r="J10" s="314"/>
      <c r="K10" s="292">
        <v>12.6</v>
      </c>
      <c r="L10" s="292"/>
      <c r="M10" s="292"/>
      <c r="N10" s="292"/>
      <c r="O10" s="292"/>
      <c r="P10" s="292"/>
      <c r="Q10" s="292"/>
      <c r="R10" s="292"/>
      <c r="S10" s="292"/>
      <c r="T10" s="292"/>
      <c r="U10" s="292"/>
      <c r="V10" s="292">
        <v>0.26</v>
      </c>
      <c r="W10" s="292">
        <v>0.2</v>
      </c>
      <c r="X10" s="292"/>
      <c r="Y10" s="292">
        <v>0.05</v>
      </c>
      <c r="Z10" s="292"/>
      <c r="AA10" s="292"/>
      <c r="AB10" s="292">
        <v>0.13</v>
      </c>
      <c r="AC10" s="292">
        <v>496</v>
      </c>
      <c r="AD10" s="292"/>
      <c r="AE10" s="292"/>
      <c r="AF10" s="292"/>
      <c r="AG10" s="292"/>
      <c r="AH10" s="292"/>
      <c r="AI10" s="292"/>
      <c r="AJ10" s="292"/>
      <c r="AK10" s="292">
        <v>0.03</v>
      </c>
      <c r="AL10" s="314"/>
      <c r="AM10" s="314"/>
      <c r="AN10" s="314"/>
      <c r="AO10" s="314"/>
      <c r="AP10" s="314"/>
      <c r="AQ10" s="314"/>
      <c r="AR10" s="314"/>
      <c r="AS10" s="314"/>
      <c r="AT10" s="314"/>
      <c r="AU10" s="314"/>
      <c r="AV10" s="155"/>
    </row>
    <row r="11" spans="1:64" s="168" customFormat="1" ht="15" customHeight="1" x14ac:dyDescent="0.2">
      <c r="A11" s="290"/>
      <c r="B11" s="293"/>
      <c r="C11" s="292"/>
      <c r="D11" s="292"/>
      <c r="E11" s="292"/>
      <c r="F11" s="292"/>
      <c r="G11" s="292"/>
      <c r="H11" s="300"/>
      <c r="I11" s="314"/>
      <c r="J11" s="314"/>
      <c r="K11" s="292"/>
      <c r="L11" s="292"/>
      <c r="M11" s="292"/>
      <c r="N11" s="292"/>
      <c r="O11" s="292"/>
      <c r="P11" s="292"/>
      <c r="Q11" s="292"/>
      <c r="R11" s="292"/>
      <c r="S11" s="292"/>
      <c r="T11" s="292"/>
      <c r="U11" s="292"/>
      <c r="V11" s="292"/>
      <c r="W11" s="292"/>
      <c r="X11" s="292"/>
      <c r="Y11" s="292"/>
      <c r="Z11" s="292"/>
      <c r="AA11" s="292"/>
      <c r="AB11" s="292"/>
      <c r="AC11" s="292"/>
      <c r="AD11" s="314"/>
      <c r="AE11" s="314"/>
      <c r="AF11" s="314"/>
      <c r="AG11" s="314"/>
      <c r="AH11" s="314"/>
      <c r="AI11" s="314"/>
      <c r="AJ11" s="314"/>
      <c r="AK11" s="314"/>
      <c r="AL11" s="314"/>
      <c r="AM11" s="314"/>
      <c r="AN11" s="314"/>
      <c r="AO11" s="314"/>
      <c r="AP11" s="314"/>
      <c r="AQ11" s="314"/>
      <c r="AR11" s="314"/>
      <c r="AS11" s="314"/>
      <c r="AT11" s="314"/>
      <c r="AU11" s="314"/>
      <c r="AV11" s="155"/>
    </row>
    <row r="12" spans="1:64" s="168" customFormat="1" ht="15" customHeight="1" x14ac:dyDescent="0.2">
      <c r="A12" s="290"/>
      <c r="B12" s="290"/>
      <c r="C12" s="291"/>
      <c r="D12" s="292"/>
      <c r="E12" s="292"/>
      <c r="F12" s="292"/>
      <c r="G12" s="292"/>
      <c r="H12" s="300"/>
      <c r="I12" s="292"/>
      <c r="J12" s="292"/>
      <c r="K12" s="308"/>
      <c r="L12" s="292"/>
      <c r="M12" s="292"/>
      <c r="N12" s="292"/>
      <c r="O12" s="292"/>
      <c r="P12" s="292"/>
      <c r="Q12" s="292"/>
      <c r="R12" s="292"/>
      <c r="S12" s="292"/>
      <c r="T12" s="308"/>
      <c r="U12" s="292"/>
      <c r="V12" s="308"/>
      <c r="W12" s="292"/>
      <c r="X12" s="292"/>
      <c r="Y12" s="308"/>
      <c r="Z12" s="292"/>
      <c r="AA12" s="292"/>
      <c r="AB12" s="292"/>
      <c r="AC12" s="308"/>
      <c r="AD12" s="292"/>
      <c r="AE12" s="292"/>
      <c r="AF12" s="292"/>
      <c r="AG12" s="292"/>
      <c r="AH12" s="292"/>
      <c r="AI12" s="292"/>
      <c r="AJ12" s="292"/>
      <c r="AK12" s="292"/>
      <c r="AL12" s="292"/>
      <c r="AM12" s="292"/>
      <c r="AN12" s="292"/>
      <c r="AO12" s="292"/>
      <c r="AP12" s="292"/>
      <c r="AQ12" s="292"/>
      <c r="AR12" s="292"/>
      <c r="AS12" s="292"/>
      <c r="AT12" s="292"/>
      <c r="AU12" s="292"/>
      <c r="AV12" s="155"/>
    </row>
    <row r="13" spans="1:64" s="168" customFormat="1" ht="15" customHeight="1" x14ac:dyDescent="0.2">
      <c r="A13" s="290"/>
      <c r="B13" s="290"/>
      <c r="C13" s="291"/>
      <c r="D13" s="292"/>
      <c r="E13" s="292"/>
      <c r="F13" s="292"/>
      <c r="G13" s="292"/>
      <c r="H13" s="300"/>
      <c r="I13" s="292"/>
      <c r="J13" s="292"/>
      <c r="K13" s="308"/>
      <c r="L13" s="292"/>
      <c r="M13" s="292"/>
      <c r="N13" s="292"/>
      <c r="O13" s="292"/>
      <c r="P13" s="292"/>
      <c r="Q13" s="292"/>
      <c r="R13" s="292"/>
      <c r="S13" s="292"/>
      <c r="T13" s="308"/>
      <c r="U13" s="292"/>
      <c r="V13" s="308"/>
      <c r="W13" s="292"/>
      <c r="X13" s="292"/>
      <c r="Y13" s="308"/>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155"/>
    </row>
    <row r="14" spans="1:64" s="168" customFormat="1" ht="15" customHeight="1" x14ac:dyDescent="0.2">
      <c r="A14" s="290"/>
      <c r="B14" s="293"/>
      <c r="C14" s="292"/>
      <c r="D14" s="292"/>
      <c r="E14" s="292"/>
      <c r="F14" s="292"/>
      <c r="G14" s="292"/>
      <c r="H14" s="300"/>
      <c r="I14" s="292"/>
      <c r="J14" s="292"/>
      <c r="K14" s="292"/>
      <c r="L14" s="292"/>
      <c r="M14" s="292"/>
      <c r="N14" s="292"/>
      <c r="O14" s="292"/>
      <c r="P14" s="292"/>
      <c r="Q14" s="292"/>
      <c r="R14" s="292"/>
      <c r="S14" s="292"/>
      <c r="T14" s="308"/>
      <c r="U14" s="292"/>
      <c r="V14" s="308"/>
      <c r="W14" s="292"/>
      <c r="X14" s="292"/>
      <c r="Y14" s="308"/>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155"/>
    </row>
    <row r="15" spans="1:64" s="168" customFormat="1" ht="15" customHeight="1" x14ac:dyDescent="0.2">
      <c r="A15" s="290"/>
      <c r="B15" s="293"/>
      <c r="C15" s="292"/>
      <c r="D15" s="292"/>
      <c r="E15" s="292"/>
      <c r="F15" s="292"/>
      <c r="G15" s="292"/>
      <c r="H15" s="300"/>
      <c r="I15" s="292"/>
      <c r="J15" s="292"/>
      <c r="K15" s="292"/>
      <c r="L15" s="292"/>
      <c r="M15" s="292"/>
      <c r="N15" s="292"/>
      <c r="O15" s="292"/>
      <c r="P15" s="292"/>
      <c r="Q15" s="292"/>
      <c r="R15" s="292"/>
      <c r="S15" s="292"/>
      <c r="T15" s="308"/>
      <c r="U15" s="292"/>
      <c r="V15" s="308"/>
      <c r="W15" s="292"/>
      <c r="X15" s="292"/>
      <c r="Y15" s="308"/>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155"/>
    </row>
    <row r="16" spans="1:64" s="168" customFormat="1" ht="15" customHeight="1" x14ac:dyDescent="0.2">
      <c r="A16" s="290"/>
      <c r="B16" s="290"/>
      <c r="C16" s="291"/>
      <c r="D16" s="292"/>
      <c r="E16" s="292"/>
      <c r="F16" s="292"/>
      <c r="G16" s="292"/>
      <c r="H16" s="300"/>
      <c r="I16" s="292"/>
      <c r="J16" s="292"/>
      <c r="K16" s="292"/>
      <c r="L16" s="292"/>
      <c r="M16" s="292"/>
      <c r="N16" s="292"/>
      <c r="O16" s="292"/>
      <c r="P16" s="292"/>
      <c r="Q16" s="292"/>
      <c r="R16" s="292"/>
      <c r="S16" s="292"/>
      <c r="T16" s="292"/>
      <c r="U16" s="292"/>
      <c r="V16" s="308"/>
      <c r="W16" s="292"/>
      <c r="X16" s="292"/>
      <c r="Y16" s="308"/>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155"/>
    </row>
    <row r="17" spans="1:48" s="168" customFormat="1" ht="15" customHeight="1" x14ac:dyDescent="0.2">
      <c r="A17" s="290"/>
      <c r="B17" s="290"/>
      <c r="C17" s="291"/>
      <c r="D17" s="292"/>
      <c r="E17" s="292"/>
      <c r="F17" s="292"/>
      <c r="G17" s="292"/>
      <c r="H17" s="300"/>
      <c r="I17" s="292"/>
      <c r="J17" s="292"/>
      <c r="K17" s="308"/>
      <c r="L17" s="292"/>
      <c r="M17" s="292"/>
      <c r="N17" s="292"/>
      <c r="O17" s="292"/>
      <c r="P17" s="292"/>
      <c r="Q17" s="292"/>
      <c r="R17" s="292"/>
      <c r="S17" s="292"/>
      <c r="T17" s="292"/>
      <c r="U17" s="292"/>
      <c r="V17" s="308"/>
      <c r="W17" s="292"/>
      <c r="X17" s="292"/>
      <c r="Y17" s="308"/>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155"/>
    </row>
    <row r="18" spans="1:48" s="168" customFormat="1" ht="15" customHeight="1" x14ac:dyDescent="0.2">
      <c r="A18" s="290"/>
      <c r="B18" s="293"/>
      <c r="C18" s="292"/>
      <c r="D18" s="292"/>
      <c r="E18" s="292"/>
      <c r="F18" s="292"/>
      <c r="G18" s="292"/>
      <c r="H18" s="300"/>
      <c r="I18" s="292"/>
      <c r="J18" s="292"/>
      <c r="K18" s="308"/>
      <c r="L18" s="292"/>
      <c r="M18" s="292"/>
      <c r="N18" s="292"/>
      <c r="O18" s="292"/>
      <c r="P18" s="292"/>
      <c r="Q18" s="292"/>
      <c r="R18" s="292"/>
      <c r="S18" s="292"/>
      <c r="T18" s="292"/>
      <c r="U18" s="292"/>
      <c r="V18" s="308"/>
      <c r="W18" s="292"/>
      <c r="X18" s="292"/>
      <c r="Y18" s="308"/>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155"/>
    </row>
    <row r="19" spans="1:48" s="168" customFormat="1" ht="15" customHeight="1" x14ac:dyDescent="0.2">
      <c r="A19" s="290"/>
      <c r="B19" s="293"/>
      <c r="C19" s="292"/>
      <c r="D19" s="292"/>
      <c r="E19" s="292"/>
      <c r="F19" s="292"/>
      <c r="G19" s="292"/>
      <c r="H19" s="300"/>
      <c r="I19" s="292"/>
      <c r="J19" s="292"/>
      <c r="K19" s="292"/>
      <c r="L19" s="292"/>
      <c r="M19" s="292"/>
      <c r="N19" s="292"/>
      <c r="O19" s="292"/>
      <c r="P19" s="292"/>
      <c r="Q19" s="292"/>
      <c r="R19" s="292"/>
      <c r="S19" s="292"/>
      <c r="T19" s="292"/>
      <c r="U19" s="292"/>
      <c r="V19" s="308"/>
      <c r="W19" s="292"/>
      <c r="X19" s="292"/>
      <c r="Y19" s="308"/>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155"/>
    </row>
    <row r="20" spans="1:48" s="168" customFormat="1" ht="15" customHeight="1" x14ac:dyDescent="0.2">
      <c r="A20" s="290"/>
      <c r="B20" s="290"/>
      <c r="C20" s="291"/>
      <c r="D20" s="292"/>
      <c r="E20" s="292"/>
      <c r="F20" s="292"/>
      <c r="G20" s="292"/>
      <c r="H20" s="300"/>
      <c r="I20" s="292"/>
      <c r="J20" s="292"/>
      <c r="K20" s="292"/>
      <c r="L20" s="292"/>
      <c r="M20" s="292"/>
      <c r="N20" s="292"/>
      <c r="O20" s="292"/>
      <c r="P20" s="292"/>
      <c r="Q20" s="292"/>
      <c r="R20" s="292"/>
      <c r="S20" s="292"/>
      <c r="T20" s="308"/>
      <c r="U20" s="292"/>
      <c r="V20" s="308"/>
      <c r="W20" s="292"/>
      <c r="X20" s="292"/>
      <c r="Y20" s="308"/>
      <c r="Z20" s="292"/>
      <c r="AA20" s="292"/>
      <c r="AB20" s="292"/>
      <c r="AC20" s="308"/>
      <c r="AD20" s="292"/>
      <c r="AE20" s="292"/>
      <c r="AF20" s="292"/>
      <c r="AG20" s="292"/>
      <c r="AH20" s="292"/>
      <c r="AI20" s="292"/>
      <c r="AJ20" s="292"/>
      <c r="AK20" s="292"/>
      <c r="AL20" s="292"/>
      <c r="AM20" s="292"/>
      <c r="AN20" s="292"/>
      <c r="AO20" s="292"/>
      <c r="AP20" s="292"/>
      <c r="AQ20" s="292"/>
      <c r="AR20" s="292"/>
      <c r="AS20" s="292"/>
      <c r="AT20" s="292"/>
      <c r="AU20" s="292"/>
      <c r="AV20" s="155"/>
    </row>
    <row r="21" spans="1:48" s="168" customFormat="1" ht="15" customHeight="1" x14ac:dyDescent="0.2">
      <c r="A21" s="290"/>
      <c r="B21" s="290"/>
      <c r="C21" s="291"/>
      <c r="D21" s="292"/>
      <c r="E21" s="292"/>
      <c r="F21" s="292"/>
      <c r="G21" s="292"/>
      <c r="H21" s="300"/>
      <c r="I21" s="292"/>
      <c r="J21" s="292"/>
      <c r="K21" s="308"/>
      <c r="L21" s="292"/>
      <c r="M21" s="292"/>
      <c r="N21" s="292"/>
      <c r="O21" s="292"/>
      <c r="P21" s="292"/>
      <c r="Q21" s="292"/>
      <c r="R21" s="292"/>
      <c r="S21" s="292"/>
      <c r="T21" s="308"/>
      <c r="U21" s="292"/>
      <c r="V21" s="308"/>
      <c r="W21" s="292"/>
      <c r="X21" s="292"/>
      <c r="Y21" s="308"/>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155"/>
    </row>
    <row r="22" spans="1:48" s="168" customFormat="1" ht="15" customHeight="1" x14ac:dyDescent="0.2">
      <c r="A22" s="290"/>
      <c r="B22" s="293"/>
      <c r="C22" s="292"/>
      <c r="D22" s="292"/>
      <c r="E22" s="292"/>
      <c r="F22" s="292"/>
      <c r="G22" s="292"/>
      <c r="H22" s="300"/>
      <c r="I22" s="292"/>
      <c r="J22" s="292"/>
      <c r="K22" s="308"/>
      <c r="L22" s="292"/>
      <c r="M22" s="292"/>
      <c r="N22" s="292"/>
      <c r="O22" s="292"/>
      <c r="P22" s="292"/>
      <c r="Q22" s="292"/>
      <c r="R22" s="292"/>
      <c r="S22" s="292"/>
      <c r="T22" s="308"/>
      <c r="U22" s="292"/>
      <c r="V22" s="308"/>
      <c r="W22" s="292"/>
      <c r="X22" s="292"/>
      <c r="Y22" s="308"/>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155"/>
    </row>
    <row r="23" spans="1:48" s="168" customFormat="1" ht="15" customHeight="1" x14ac:dyDescent="0.2">
      <c r="A23" s="290"/>
      <c r="B23" s="293"/>
      <c r="C23" s="292"/>
      <c r="D23" s="292"/>
      <c r="E23" s="292"/>
      <c r="F23" s="292"/>
      <c r="G23" s="292"/>
      <c r="H23" s="300"/>
      <c r="I23" s="292"/>
      <c r="J23" s="292"/>
      <c r="K23" s="292"/>
      <c r="L23" s="292"/>
      <c r="M23" s="292"/>
      <c r="N23" s="292"/>
      <c r="O23" s="292"/>
      <c r="P23" s="292"/>
      <c r="Q23" s="292"/>
      <c r="R23" s="292"/>
      <c r="S23" s="292"/>
      <c r="T23" s="308"/>
      <c r="U23" s="292"/>
      <c r="V23" s="308"/>
      <c r="W23" s="292"/>
      <c r="X23" s="292"/>
      <c r="Y23" s="308"/>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155"/>
    </row>
    <row r="24" spans="1:48" s="168" customFormat="1" ht="15" customHeight="1" x14ac:dyDescent="0.2">
      <c r="A24" s="290"/>
      <c r="B24" s="290"/>
      <c r="C24" s="291"/>
      <c r="D24" s="292"/>
      <c r="E24" s="292"/>
      <c r="F24" s="292"/>
      <c r="G24" s="292"/>
      <c r="H24" s="300"/>
      <c r="I24" s="292"/>
      <c r="J24" s="292"/>
      <c r="K24" s="308"/>
      <c r="L24" s="292"/>
      <c r="M24" s="292"/>
      <c r="N24" s="292"/>
      <c r="O24" s="292"/>
      <c r="P24" s="292"/>
      <c r="Q24" s="292"/>
      <c r="R24" s="292"/>
      <c r="S24" s="292"/>
      <c r="T24" s="308"/>
      <c r="U24" s="292"/>
      <c r="V24" s="308"/>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155"/>
    </row>
    <row r="25" spans="1:48" s="168" customFormat="1" ht="15" customHeight="1" x14ac:dyDescent="0.2">
      <c r="A25" s="290"/>
      <c r="B25" s="290"/>
      <c r="C25" s="291"/>
      <c r="D25" s="292"/>
      <c r="E25" s="292"/>
      <c r="F25" s="292"/>
      <c r="G25" s="292"/>
      <c r="H25" s="300"/>
      <c r="I25" s="292"/>
      <c r="J25" s="292"/>
      <c r="K25" s="308"/>
      <c r="L25" s="292"/>
      <c r="M25" s="292"/>
      <c r="N25" s="292"/>
      <c r="O25" s="292"/>
      <c r="P25" s="292"/>
      <c r="Q25" s="292"/>
      <c r="R25" s="292"/>
      <c r="S25" s="292"/>
      <c r="T25" s="308"/>
      <c r="U25" s="292"/>
      <c r="V25" s="308"/>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155"/>
    </row>
    <row r="26" spans="1:48" s="168" customFormat="1" ht="15" customHeight="1" x14ac:dyDescent="0.2">
      <c r="A26" s="290"/>
      <c r="B26" s="293"/>
      <c r="C26" s="292"/>
      <c r="D26" s="292"/>
      <c r="E26" s="292"/>
      <c r="F26" s="292"/>
      <c r="G26" s="292"/>
      <c r="H26" s="300"/>
      <c r="I26" s="292"/>
      <c r="J26" s="292"/>
      <c r="K26" s="292"/>
      <c r="L26" s="292"/>
      <c r="M26" s="292"/>
      <c r="N26" s="292"/>
      <c r="O26" s="292"/>
      <c r="P26" s="292"/>
      <c r="Q26" s="292"/>
      <c r="R26" s="292"/>
      <c r="S26" s="292"/>
      <c r="T26" s="308"/>
      <c r="U26" s="292"/>
      <c r="V26" s="308"/>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155"/>
    </row>
    <row r="27" spans="1:48" s="168" customFormat="1" ht="15" customHeight="1" x14ac:dyDescent="0.2">
      <c r="A27" s="290"/>
      <c r="B27" s="293"/>
      <c r="C27" s="292"/>
      <c r="D27" s="292"/>
      <c r="E27" s="292"/>
      <c r="F27" s="292"/>
      <c r="G27" s="292"/>
      <c r="H27" s="300"/>
      <c r="I27" s="292"/>
      <c r="J27" s="292"/>
      <c r="K27" s="292"/>
      <c r="L27" s="292"/>
      <c r="M27" s="292"/>
      <c r="N27" s="292"/>
      <c r="O27" s="292"/>
      <c r="P27" s="292"/>
      <c r="Q27" s="292"/>
      <c r="R27" s="292"/>
      <c r="S27" s="292"/>
      <c r="T27" s="308"/>
      <c r="U27" s="292"/>
      <c r="V27" s="308"/>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155"/>
    </row>
    <row r="28" spans="1:48" s="168" customFormat="1" ht="15" customHeight="1" x14ac:dyDescent="0.2">
      <c r="A28" s="290"/>
      <c r="B28" s="290"/>
      <c r="C28" s="291"/>
      <c r="D28" s="292"/>
      <c r="E28" s="292"/>
      <c r="F28" s="292"/>
      <c r="G28" s="292"/>
      <c r="H28" s="300"/>
      <c r="I28" s="292"/>
      <c r="J28" s="292"/>
      <c r="K28" s="308"/>
      <c r="L28" s="292"/>
      <c r="M28" s="292"/>
      <c r="N28" s="292"/>
      <c r="O28" s="292"/>
      <c r="P28" s="292"/>
      <c r="Q28" s="292"/>
      <c r="R28" s="292"/>
      <c r="S28" s="292"/>
      <c r="T28" s="308"/>
      <c r="U28" s="292"/>
      <c r="V28" s="308"/>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155"/>
    </row>
    <row r="29" spans="1:48" s="168" customFormat="1" ht="15" customHeight="1" x14ac:dyDescent="0.2">
      <c r="A29" s="290"/>
      <c r="B29" s="290"/>
      <c r="C29" s="291"/>
      <c r="D29" s="292"/>
      <c r="E29" s="292"/>
      <c r="F29" s="292"/>
      <c r="G29" s="292"/>
      <c r="H29" s="300"/>
      <c r="I29" s="292"/>
      <c r="J29" s="292"/>
      <c r="K29" s="308"/>
      <c r="L29" s="292"/>
      <c r="M29" s="292"/>
      <c r="N29" s="292"/>
      <c r="O29" s="292"/>
      <c r="P29" s="292"/>
      <c r="Q29" s="292"/>
      <c r="R29" s="292"/>
      <c r="S29" s="292"/>
      <c r="T29" s="308"/>
      <c r="U29" s="292"/>
      <c r="V29" s="308"/>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155"/>
    </row>
    <row r="30" spans="1:48" s="168" customFormat="1" ht="15" customHeight="1" x14ac:dyDescent="0.2">
      <c r="A30" s="290"/>
      <c r="B30" s="293"/>
      <c r="C30" s="292"/>
      <c r="D30" s="292"/>
      <c r="E30" s="292"/>
      <c r="F30" s="292"/>
      <c r="G30" s="292"/>
      <c r="H30" s="300"/>
      <c r="I30" s="292"/>
      <c r="J30" s="292"/>
      <c r="K30" s="308"/>
      <c r="L30" s="292"/>
      <c r="M30" s="292"/>
      <c r="N30" s="292"/>
      <c r="O30" s="292"/>
      <c r="P30" s="292"/>
      <c r="Q30" s="292"/>
      <c r="R30" s="292"/>
      <c r="S30" s="292"/>
      <c r="T30" s="308"/>
      <c r="U30" s="292"/>
      <c r="V30" s="308"/>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155"/>
    </row>
    <row r="31" spans="1:48" s="168" customFormat="1" ht="15" customHeight="1" x14ac:dyDescent="0.2">
      <c r="A31" s="290"/>
      <c r="B31" s="293"/>
      <c r="C31" s="292"/>
      <c r="D31" s="292"/>
      <c r="E31" s="292"/>
      <c r="F31" s="292"/>
      <c r="G31" s="292"/>
      <c r="H31" s="300"/>
      <c r="I31" s="292"/>
      <c r="J31" s="292"/>
      <c r="K31" s="292"/>
      <c r="L31" s="292"/>
      <c r="M31" s="292"/>
      <c r="N31" s="292"/>
      <c r="O31" s="292"/>
      <c r="P31" s="292"/>
      <c r="Q31" s="292"/>
      <c r="R31" s="292"/>
      <c r="S31" s="292"/>
      <c r="T31" s="308"/>
      <c r="U31" s="292"/>
      <c r="V31" s="308"/>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155"/>
    </row>
    <row r="32" spans="1:48" s="168" customFormat="1" ht="15" customHeight="1" x14ac:dyDescent="0.2">
      <c r="A32" s="290"/>
      <c r="B32" s="290"/>
      <c r="C32" s="291"/>
      <c r="D32" s="292"/>
      <c r="E32" s="292"/>
      <c r="F32" s="292"/>
      <c r="G32" s="292"/>
      <c r="H32" s="300"/>
      <c r="I32" s="292"/>
      <c r="J32" s="292"/>
      <c r="K32" s="292"/>
      <c r="L32" s="292"/>
      <c r="M32" s="292"/>
      <c r="N32" s="292"/>
      <c r="O32" s="292"/>
      <c r="P32" s="292"/>
      <c r="Q32" s="292"/>
      <c r="R32" s="292"/>
      <c r="S32" s="292"/>
      <c r="T32" s="292"/>
      <c r="U32" s="292"/>
      <c r="V32" s="308"/>
      <c r="W32" s="292"/>
      <c r="X32" s="292"/>
      <c r="Y32" s="308"/>
      <c r="Z32" s="292"/>
      <c r="AA32" s="292"/>
      <c r="AB32" s="292"/>
      <c r="AC32" s="308"/>
      <c r="AD32" s="292"/>
      <c r="AE32" s="292"/>
      <c r="AF32" s="292"/>
      <c r="AG32" s="292"/>
      <c r="AH32" s="292"/>
      <c r="AI32" s="292"/>
      <c r="AJ32" s="292"/>
      <c r="AK32" s="292"/>
      <c r="AL32" s="292"/>
      <c r="AM32" s="292"/>
      <c r="AN32" s="292"/>
      <c r="AO32" s="292"/>
      <c r="AP32" s="292"/>
      <c r="AQ32" s="292"/>
      <c r="AR32" s="292"/>
      <c r="AS32" s="292"/>
      <c r="AT32" s="292"/>
      <c r="AU32" s="292"/>
      <c r="AV32" s="155"/>
    </row>
    <row r="33" spans="1:48" s="168" customFormat="1" ht="15" customHeight="1" x14ac:dyDescent="0.2">
      <c r="A33" s="290"/>
      <c r="B33" s="290"/>
      <c r="C33" s="291"/>
      <c r="D33" s="292"/>
      <c r="E33" s="292"/>
      <c r="F33" s="292"/>
      <c r="G33" s="292"/>
      <c r="H33" s="300"/>
      <c r="I33" s="292"/>
      <c r="J33" s="292"/>
      <c r="K33" s="292"/>
      <c r="L33" s="292"/>
      <c r="M33" s="292"/>
      <c r="N33" s="292"/>
      <c r="O33" s="292"/>
      <c r="P33" s="292"/>
      <c r="Q33" s="292"/>
      <c r="R33" s="292"/>
      <c r="S33" s="292"/>
      <c r="T33" s="292"/>
      <c r="U33" s="292"/>
      <c r="V33" s="308"/>
      <c r="W33" s="292"/>
      <c r="X33" s="292"/>
      <c r="Y33" s="308"/>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155"/>
    </row>
    <row r="34" spans="1:48" s="168" customFormat="1" ht="15" customHeight="1" x14ac:dyDescent="0.2">
      <c r="A34" s="290"/>
      <c r="B34" s="293"/>
      <c r="C34" s="292"/>
      <c r="D34" s="292"/>
      <c r="E34" s="292"/>
      <c r="F34" s="292"/>
      <c r="G34" s="292"/>
      <c r="H34" s="300"/>
      <c r="I34" s="292"/>
      <c r="J34" s="292"/>
      <c r="K34" s="308"/>
      <c r="L34" s="292"/>
      <c r="M34" s="292"/>
      <c r="N34" s="292"/>
      <c r="O34" s="292"/>
      <c r="P34" s="292"/>
      <c r="Q34" s="292"/>
      <c r="R34" s="292"/>
      <c r="S34" s="292"/>
      <c r="T34" s="292"/>
      <c r="U34" s="292"/>
      <c r="V34" s="308"/>
      <c r="W34" s="292"/>
      <c r="X34" s="292"/>
      <c r="Y34" s="308"/>
      <c r="Z34" s="292"/>
      <c r="AA34" s="292"/>
      <c r="AB34" s="292"/>
      <c r="AC34" s="308"/>
      <c r="AD34" s="292"/>
      <c r="AE34" s="292"/>
      <c r="AF34" s="292"/>
      <c r="AG34" s="292"/>
      <c r="AH34" s="292"/>
      <c r="AI34" s="292"/>
      <c r="AJ34" s="292"/>
      <c r="AK34" s="292"/>
      <c r="AL34" s="292"/>
      <c r="AM34" s="292"/>
      <c r="AN34" s="292"/>
      <c r="AO34" s="292"/>
      <c r="AP34" s="292"/>
      <c r="AQ34" s="292"/>
      <c r="AR34" s="292"/>
      <c r="AS34" s="292"/>
      <c r="AT34" s="292"/>
      <c r="AU34" s="292"/>
      <c r="AV34" s="155"/>
    </row>
    <row r="35" spans="1:48" s="168" customFormat="1" ht="15" customHeight="1" x14ac:dyDescent="0.2">
      <c r="A35" s="290"/>
      <c r="B35" s="293"/>
      <c r="C35" s="292"/>
      <c r="D35" s="292"/>
      <c r="E35" s="292"/>
      <c r="F35" s="292"/>
      <c r="G35" s="292"/>
      <c r="H35" s="300"/>
      <c r="I35" s="292"/>
      <c r="J35" s="292"/>
      <c r="K35" s="308"/>
      <c r="L35" s="292"/>
      <c r="M35" s="292"/>
      <c r="N35" s="292"/>
      <c r="O35" s="292"/>
      <c r="P35" s="292"/>
      <c r="Q35" s="292"/>
      <c r="R35" s="292"/>
      <c r="S35" s="292"/>
      <c r="T35" s="292"/>
      <c r="U35" s="292"/>
      <c r="V35" s="308"/>
      <c r="W35" s="292"/>
      <c r="X35" s="292"/>
      <c r="Y35" s="308"/>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155"/>
    </row>
    <row r="36" spans="1:48" s="168" customFormat="1" ht="15" customHeight="1" x14ac:dyDescent="0.2">
      <c r="A36" s="290"/>
      <c r="B36" s="290"/>
      <c r="C36" s="291"/>
      <c r="D36" s="292"/>
      <c r="E36" s="292"/>
      <c r="F36" s="292"/>
      <c r="G36" s="292"/>
      <c r="H36" s="300"/>
      <c r="I36" s="292"/>
      <c r="J36" s="292"/>
      <c r="K36" s="308"/>
      <c r="L36" s="292"/>
      <c r="M36" s="292"/>
      <c r="N36" s="292"/>
      <c r="O36" s="292"/>
      <c r="P36" s="292"/>
      <c r="Q36" s="292"/>
      <c r="R36" s="292"/>
      <c r="S36" s="292"/>
      <c r="T36" s="292"/>
      <c r="U36" s="292"/>
      <c r="V36" s="308"/>
      <c r="W36" s="292"/>
      <c r="X36" s="292"/>
      <c r="Y36" s="308"/>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155"/>
    </row>
    <row r="37" spans="1:48" s="168" customFormat="1" ht="15" customHeight="1" x14ac:dyDescent="0.2">
      <c r="A37" s="290"/>
      <c r="B37" s="290"/>
      <c r="C37" s="291"/>
      <c r="D37" s="292"/>
      <c r="E37" s="292"/>
      <c r="F37" s="292"/>
      <c r="G37" s="292"/>
      <c r="H37" s="300"/>
      <c r="I37" s="292"/>
      <c r="J37" s="292"/>
      <c r="K37" s="308"/>
      <c r="L37" s="292"/>
      <c r="M37" s="292"/>
      <c r="N37" s="292"/>
      <c r="O37" s="292"/>
      <c r="P37" s="292"/>
      <c r="Q37" s="292"/>
      <c r="R37" s="292"/>
      <c r="S37" s="292"/>
      <c r="T37" s="292"/>
      <c r="U37" s="292"/>
      <c r="V37" s="308"/>
      <c r="W37" s="292"/>
      <c r="X37" s="292"/>
      <c r="Y37" s="308"/>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155"/>
    </row>
    <row r="38" spans="1:48" s="168" customFormat="1" ht="15" customHeight="1" x14ac:dyDescent="0.2">
      <c r="A38" s="290"/>
      <c r="B38" s="293"/>
      <c r="C38" s="292"/>
      <c r="D38" s="292"/>
      <c r="E38" s="292"/>
      <c r="F38" s="292"/>
      <c r="G38" s="292"/>
      <c r="H38" s="300"/>
      <c r="I38" s="292"/>
      <c r="J38" s="292"/>
      <c r="K38" s="308"/>
      <c r="L38" s="292"/>
      <c r="M38" s="292"/>
      <c r="N38" s="292"/>
      <c r="O38" s="292"/>
      <c r="P38" s="292"/>
      <c r="Q38" s="292"/>
      <c r="R38" s="292"/>
      <c r="S38" s="292"/>
      <c r="T38" s="292"/>
      <c r="U38" s="292"/>
      <c r="V38" s="308"/>
      <c r="W38" s="292"/>
      <c r="X38" s="292"/>
      <c r="Y38" s="308"/>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155"/>
    </row>
    <row r="39" spans="1:48" s="168" customFormat="1" ht="15" customHeight="1" x14ac:dyDescent="0.2">
      <c r="A39" s="290"/>
      <c r="B39" s="293"/>
      <c r="C39" s="292"/>
      <c r="D39" s="292"/>
      <c r="E39" s="292"/>
      <c r="F39" s="292"/>
      <c r="G39" s="292"/>
      <c r="H39" s="300"/>
      <c r="I39" s="292"/>
      <c r="J39" s="292"/>
      <c r="K39" s="308"/>
      <c r="L39" s="292"/>
      <c r="M39" s="292"/>
      <c r="N39" s="292"/>
      <c r="O39" s="292"/>
      <c r="P39" s="292"/>
      <c r="Q39" s="292"/>
      <c r="R39" s="292"/>
      <c r="S39" s="292"/>
      <c r="T39" s="292"/>
      <c r="U39" s="292"/>
      <c r="V39" s="308"/>
      <c r="W39" s="292"/>
      <c r="X39" s="292"/>
      <c r="Y39" s="308"/>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155"/>
    </row>
    <row r="40" spans="1:48" s="168" customFormat="1" ht="15" customHeight="1" x14ac:dyDescent="0.2">
      <c r="A40" s="290"/>
      <c r="B40" s="290"/>
      <c r="C40" s="292"/>
      <c r="D40" s="292"/>
      <c r="E40" s="292"/>
      <c r="F40" s="292"/>
      <c r="G40" s="292"/>
      <c r="H40" s="300"/>
      <c r="I40" s="292"/>
      <c r="J40" s="292"/>
      <c r="K40" s="308"/>
      <c r="L40" s="292"/>
      <c r="M40" s="292"/>
      <c r="N40" s="292"/>
      <c r="O40" s="292"/>
      <c r="P40" s="292"/>
      <c r="Q40" s="292"/>
      <c r="R40" s="292"/>
      <c r="S40" s="292"/>
      <c r="T40" s="308"/>
      <c r="U40" s="292"/>
      <c r="V40" s="292"/>
      <c r="W40" s="292"/>
      <c r="X40" s="292"/>
      <c r="Y40" s="292"/>
      <c r="Z40" s="292"/>
      <c r="AA40" s="292"/>
      <c r="AB40" s="292"/>
      <c r="AC40" s="308"/>
      <c r="AD40" s="292"/>
      <c r="AE40" s="292"/>
      <c r="AF40" s="292"/>
      <c r="AG40" s="292"/>
      <c r="AH40" s="292"/>
      <c r="AI40" s="292"/>
      <c r="AJ40" s="292"/>
      <c r="AK40" s="292"/>
      <c r="AL40" s="292"/>
      <c r="AM40" s="292"/>
      <c r="AN40" s="292"/>
      <c r="AO40" s="292"/>
      <c r="AP40" s="292"/>
      <c r="AQ40" s="292"/>
      <c r="AR40" s="292"/>
      <c r="AS40" s="292"/>
      <c r="AT40" s="292"/>
      <c r="AU40" s="292"/>
      <c r="AV40" s="155"/>
    </row>
    <row r="41" spans="1:48" s="168" customFormat="1" ht="15" customHeight="1" x14ac:dyDescent="0.2">
      <c r="A41" s="290"/>
      <c r="B41" s="290"/>
      <c r="C41" s="292"/>
      <c r="D41" s="292"/>
      <c r="E41" s="292"/>
      <c r="F41" s="292"/>
      <c r="G41" s="292"/>
      <c r="H41" s="300"/>
      <c r="I41" s="292"/>
      <c r="J41" s="292"/>
      <c r="K41" s="308"/>
      <c r="L41" s="292"/>
      <c r="M41" s="292"/>
      <c r="N41" s="292"/>
      <c r="O41" s="292"/>
      <c r="P41" s="292"/>
      <c r="Q41" s="292"/>
      <c r="R41" s="292"/>
      <c r="S41" s="292"/>
      <c r="T41" s="308"/>
      <c r="U41" s="292"/>
      <c r="V41" s="292"/>
      <c r="W41" s="292"/>
      <c r="X41" s="292"/>
      <c r="Y41" s="292"/>
      <c r="Z41" s="292"/>
      <c r="AA41" s="292"/>
      <c r="AB41" s="292"/>
      <c r="AC41" s="308"/>
      <c r="AD41" s="292"/>
      <c r="AE41" s="292"/>
      <c r="AF41" s="292"/>
      <c r="AG41" s="292"/>
      <c r="AH41" s="292"/>
      <c r="AI41" s="292"/>
      <c r="AJ41" s="292"/>
      <c r="AK41" s="292"/>
      <c r="AL41" s="292"/>
      <c r="AM41" s="292"/>
      <c r="AN41" s="292"/>
      <c r="AO41" s="292"/>
      <c r="AP41" s="292"/>
      <c r="AQ41" s="292"/>
      <c r="AR41" s="292"/>
      <c r="AS41" s="292"/>
      <c r="AT41" s="292"/>
      <c r="AU41" s="292"/>
      <c r="AV41" s="155"/>
    </row>
    <row r="42" spans="1:48" s="168" customFormat="1" ht="15" customHeight="1" x14ac:dyDescent="0.2">
      <c r="A42" s="290"/>
      <c r="B42" s="293"/>
      <c r="C42" s="292"/>
      <c r="D42" s="292"/>
      <c r="E42" s="292"/>
      <c r="F42" s="292"/>
      <c r="G42" s="292"/>
      <c r="H42" s="300"/>
      <c r="I42" s="292"/>
      <c r="J42" s="292"/>
      <c r="K42" s="308"/>
      <c r="L42" s="292"/>
      <c r="M42" s="292"/>
      <c r="N42" s="292"/>
      <c r="O42" s="292"/>
      <c r="P42" s="292"/>
      <c r="Q42" s="292"/>
      <c r="R42" s="292"/>
      <c r="S42" s="292"/>
      <c r="T42" s="308"/>
      <c r="U42" s="292"/>
      <c r="V42" s="292"/>
      <c r="W42" s="292"/>
      <c r="X42" s="292"/>
      <c r="Y42" s="292"/>
      <c r="Z42" s="292"/>
      <c r="AA42" s="292"/>
      <c r="AB42" s="292"/>
      <c r="AC42" s="308"/>
      <c r="AD42" s="292"/>
      <c r="AE42" s="292"/>
      <c r="AF42" s="292"/>
      <c r="AG42" s="292"/>
      <c r="AH42" s="292"/>
      <c r="AI42" s="292"/>
      <c r="AJ42" s="292"/>
      <c r="AK42" s="292"/>
      <c r="AL42" s="292"/>
      <c r="AM42" s="292"/>
      <c r="AN42" s="292"/>
      <c r="AO42" s="292"/>
      <c r="AP42" s="292"/>
      <c r="AQ42" s="292"/>
      <c r="AR42" s="292"/>
      <c r="AS42" s="292"/>
      <c r="AT42" s="292"/>
      <c r="AU42" s="292"/>
      <c r="AV42" s="155"/>
    </row>
    <row r="43" spans="1:48" s="168" customFormat="1" ht="15" customHeight="1" x14ac:dyDescent="0.2">
      <c r="A43" s="290"/>
      <c r="B43" s="293"/>
      <c r="C43" s="292"/>
      <c r="D43" s="292"/>
      <c r="E43" s="292"/>
      <c r="F43" s="292"/>
      <c r="G43" s="292"/>
      <c r="H43" s="300"/>
      <c r="I43" s="292"/>
      <c r="J43" s="292"/>
      <c r="K43" s="308"/>
      <c r="L43" s="292"/>
      <c r="M43" s="292"/>
      <c r="N43" s="292"/>
      <c r="O43" s="292"/>
      <c r="P43" s="292"/>
      <c r="Q43" s="292"/>
      <c r="R43" s="292"/>
      <c r="S43" s="292"/>
      <c r="T43" s="308"/>
      <c r="U43" s="292"/>
      <c r="V43" s="292"/>
      <c r="W43" s="292"/>
      <c r="X43" s="292"/>
      <c r="Y43" s="292"/>
      <c r="Z43" s="292"/>
      <c r="AA43" s="292"/>
      <c r="AB43" s="292"/>
      <c r="AC43" s="308"/>
      <c r="AD43" s="292"/>
      <c r="AE43" s="292"/>
      <c r="AF43" s="292"/>
      <c r="AG43" s="292"/>
      <c r="AH43" s="292"/>
      <c r="AI43" s="292"/>
      <c r="AJ43" s="292"/>
      <c r="AK43" s="292"/>
      <c r="AL43" s="292"/>
      <c r="AM43" s="292"/>
      <c r="AN43" s="292"/>
      <c r="AO43" s="292"/>
      <c r="AP43" s="292"/>
      <c r="AQ43" s="292"/>
      <c r="AR43" s="292"/>
      <c r="AS43" s="292"/>
      <c r="AT43" s="292"/>
      <c r="AU43" s="292"/>
      <c r="AV43" s="155"/>
    </row>
    <row r="44" spans="1:48" s="168" customFormat="1" ht="15" customHeight="1" x14ac:dyDescent="0.2">
      <c r="A44" s="290"/>
      <c r="B44" s="290"/>
      <c r="C44" s="292"/>
      <c r="D44" s="292"/>
      <c r="E44" s="292"/>
      <c r="F44" s="292"/>
      <c r="G44" s="292"/>
      <c r="H44" s="300"/>
      <c r="I44" s="292"/>
      <c r="J44" s="292"/>
      <c r="K44" s="292"/>
      <c r="L44" s="292"/>
      <c r="M44" s="292"/>
      <c r="N44" s="292"/>
      <c r="O44" s="292"/>
      <c r="P44" s="292"/>
      <c r="Q44" s="292"/>
      <c r="R44" s="292"/>
      <c r="S44" s="292"/>
      <c r="T44" s="292"/>
      <c r="U44" s="292"/>
      <c r="V44" s="308"/>
      <c r="W44" s="292"/>
      <c r="X44" s="292"/>
      <c r="Y44" s="292"/>
      <c r="Z44" s="292"/>
      <c r="AA44" s="292"/>
      <c r="AB44" s="292"/>
      <c r="AC44" s="292"/>
      <c r="AD44" s="292"/>
      <c r="AE44" s="308"/>
      <c r="AF44" s="292"/>
      <c r="AG44" s="292"/>
      <c r="AH44" s="292"/>
      <c r="AI44" s="292"/>
      <c r="AJ44" s="292"/>
      <c r="AK44" s="292"/>
      <c r="AL44" s="292"/>
      <c r="AM44" s="292"/>
      <c r="AN44" s="292"/>
      <c r="AO44" s="292"/>
      <c r="AP44" s="292"/>
      <c r="AQ44" s="292"/>
      <c r="AR44" s="292"/>
      <c r="AS44" s="292"/>
      <c r="AT44" s="292"/>
      <c r="AU44" s="292"/>
      <c r="AV44" s="155"/>
    </row>
    <row r="45" spans="1:48" s="168" customFormat="1" ht="15" customHeight="1" x14ac:dyDescent="0.2">
      <c r="A45" s="290"/>
      <c r="B45" s="290"/>
      <c r="C45" s="292"/>
      <c r="D45" s="292"/>
      <c r="E45" s="292"/>
      <c r="F45" s="292"/>
      <c r="G45" s="292"/>
      <c r="H45" s="300"/>
      <c r="I45" s="292"/>
      <c r="J45" s="292"/>
      <c r="K45" s="292"/>
      <c r="L45" s="292"/>
      <c r="M45" s="292"/>
      <c r="N45" s="292"/>
      <c r="O45" s="292"/>
      <c r="P45" s="292"/>
      <c r="Q45" s="292"/>
      <c r="R45" s="292"/>
      <c r="S45" s="292"/>
      <c r="T45" s="292"/>
      <c r="U45" s="292"/>
      <c r="V45" s="308"/>
      <c r="W45" s="292"/>
      <c r="X45" s="292"/>
      <c r="Y45" s="292"/>
      <c r="Z45" s="292"/>
      <c r="AA45" s="292"/>
      <c r="AB45" s="292"/>
      <c r="AC45" s="292"/>
      <c r="AD45" s="292"/>
      <c r="AE45" s="308"/>
      <c r="AF45" s="292"/>
      <c r="AG45" s="292"/>
      <c r="AH45" s="292"/>
      <c r="AI45" s="292"/>
      <c r="AJ45" s="292"/>
      <c r="AK45" s="292"/>
      <c r="AL45" s="292"/>
      <c r="AM45" s="292"/>
      <c r="AN45" s="292"/>
      <c r="AO45" s="292"/>
      <c r="AP45" s="292"/>
      <c r="AQ45" s="292"/>
      <c r="AR45" s="292"/>
      <c r="AS45" s="292"/>
      <c r="AT45" s="292"/>
      <c r="AU45" s="292"/>
      <c r="AV45" s="155"/>
    </row>
    <row r="46" spans="1:48" s="168" customFormat="1" ht="15" customHeight="1" x14ac:dyDescent="0.2">
      <c r="A46" s="290"/>
      <c r="B46" s="293"/>
      <c r="C46" s="292"/>
      <c r="D46" s="292"/>
      <c r="E46" s="292"/>
      <c r="F46" s="292"/>
      <c r="G46" s="292"/>
      <c r="H46" s="300"/>
      <c r="I46" s="292"/>
      <c r="J46" s="292"/>
      <c r="K46" s="292"/>
      <c r="L46" s="292"/>
      <c r="M46" s="292"/>
      <c r="N46" s="292"/>
      <c r="O46" s="292"/>
      <c r="P46" s="292"/>
      <c r="Q46" s="292"/>
      <c r="R46" s="292"/>
      <c r="S46" s="292"/>
      <c r="T46" s="292"/>
      <c r="U46" s="292"/>
      <c r="V46" s="308"/>
      <c r="W46" s="292"/>
      <c r="X46" s="292"/>
      <c r="Y46" s="292"/>
      <c r="Z46" s="292"/>
      <c r="AA46" s="292"/>
      <c r="AB46" s="292"/>
      <c r="AC46" s="292"/>
      <c r="AD46" s="292"/>
      <c r="AE46" s="308"/>
      <c r="AF46" s="292"/>
      <c r="AG46" s="292"/>
      <c r="AH46" s="292"/>
      <c r="AI46" s="292"/>
      <c r="AJ46" s="292"/>
      <c r="AK46" s="292"/>
      <c r="AL46" s="292"/>
      <c r="AM46" s="292"/>
      <c r="AN46" s="292"/>
      <c r="AO46" s="292"/>
      <c r="AP46" s="292"/>
      <c r="AQ46" s="292"/>
      <c r="AR46" s="292"/>
      <c r="AS46" s="292"/>
      <c r="AT46" s="292"/>
      <c r="AU46" s="292"/>
      <c r="AV46" s="155"/>
    </row>
    <row r="47" spans="1:48" s="168" customFormat="1" ht="15" customHeight="1" x14ac:dyDescent="0.2">
      <c r="A47" s="290"/>
      <c r="B47" s="293"/>
      <c r="C47" s="292"/>
      <c r="D47" s="292"/>
      <c r="E47" s="292"/>
      <c r="F47" s="292"/>
      <c r="G47" s="292"/>
      <c r="H47" s="300"/>
      <c r="I47" s="292"/>
      <c r="J47" s="292"/>
      <c r="K47" s="292"/>
      <c r="L47" s="292"/>
      <c r="M47" s="292"/>
      <c r="N47" s="292"/>
      <c r="O47" s="292"/>
      <c r="P47" s="292"/>
      <c r="Q47" s="292"/>
      <c r="R47" s="292"/>
      <c r="S47" s="292"/>
      <c r="T47" s="292"/>
      <c r="U47" s="292"/>
      <c r="V47" s="308"/>
      <c r="W47" s="292"/>
      <c r="X47" s="292"/>
      <c r="Y47" s="292"/>
      <c r="Z47" s="292"/>
      <c r="AA47" s="292"/>
      <c r="AB47" s="292"/>
      <c r="AC47" s="292"/>
      <c r="AD47" s="292"/>
      <c r="AE47" s="308"/>
      <c r="AF47" s="292"/>
      <c r="AG47" s="292"/>
      <c r="AH47" s="292"/>
      <c r="AI47" s="292"/>
      <c r="AJ47" s="292"/>
      <c r="AK47" s="292"/>
      <c r="AL47" s="292"/>
      <c r="AM47" s="292"/>
      <c r="AN47" s="292"/>
      <c r="AO47" s="292"/>
      <c r="AP47" s="292"/>
      <c r="AQ47" s="292"/>
      <c r="AR47" s="292"/>
      <c r="AS47" s="292"/>
      <c r="AT47" s="292"/>
      <c r="AU47" s="292"/>
      <c r="AV47" s="155"/>
    </row>
    <row r="48" spans="1:48" s="168" customFormat="1" x14ac:dyDescent="0.2">
      <c r="A48" s="290"/>
      <c r="B48" s="290"/>
      <c r="C48" s="292"/>
      <c r="D48" s="292"/>
      <c r="E48" s="292"/>
      <c r="F48" s="292"/>
      <c r="G48" s="292"/>
      <c r="H48" s="300"/>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155"/>
    </row>
    <row r="49" spans="1:48" s="168" customFormat="1" x14ac:dyDescent="0.2">
      <c r="A49" s="290"/>
      <c r="B49" s="290"/>
      <c r="C49" s="292"/>
      <c r="D49" s="292"/>
      <c r="E49" s="292"/>
      <c r="F49" s="292"/>
      <c r="G49" s="292"/>
      <c r="H49" s="300"/>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155"/>
    </row>
    <row r="50" spans="1:48" s="168" customFormat="1" x14ac:dyDescent="0.2">
      <c r="A50" s="290"/>
      <c r="B50" s="290"/>
      <c r="C50" s="292"/>
      <c r="D50" s="292"/>
      <c r="E50" s="292"/>
      <c r="F50" s="292"/>
      <c r="G50" s="292"/>
      <c r="H50" s="300"/>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155"/>
    </row>
    <row r="51" spans="1:48" s="168" customFormat="1" x14ac:dyDescent="0.2">
      <c r="A51" s="290"/>
      <c r="B51" s="290"/>
      <c r="C51" s="292"/>
      <c r="D51" s="292"/>
      <c r="E51" s="292"/>
      <c r="F51" s="292"/>
      <c r="G51" s="292"/>
      <c r="H51" s="300"/>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155"/>
    </row>
    <row r="52" spans="1:48" s="168" customFormat="1" x14ac:dyDescent="0.2">
      <c r="A52" s="290"/>
      <c r="B52" s="290"/>
      <c r="C52" s="292"/>
      <c r="D52" s="292"/>
      <c r="E52" s="292"/>
      <c r="F52" s="292"/>
      <c r="G52" s="292"/>
      <c r="H52" s="300"/>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155"/>
    </row>
    <row r="53" spans="1:48" s="168" customFormat="1" x14ac:dyDescent="0.2">
      <c r="A53" s="290"/>
      <c r="B53" s="290"/>
      <c r="C53" s="292"/>
      <c r="D53" s="292"/>
      <c r="E53" s="292"/>
      <c r="F53" s="292"/>
      <c r="G53" s="292"/>
      <c r="H53" s="300"/>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155"/>
    </row>
    <row r="54" spans="1:48" s="168" customFormat="1" x14ac:dyDescent="0.2">
      <c r="A54" s="290"/>
      <c r="B54" s="290"/>
      <c r="C54" s="292"/>
      <c r="D54" s="292"/>
      <c r="E54" s="292"/>
      <c r="F54" s="292"/>
      <c r="G54" s="292"/>
      <c r="H54" s="300"/>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155"/>
    </row>
    <row r="55" spans="1:48" s="168" customFormat="1" x14ac:dyDescent="0.2">
      <c r="A55" s="290"/>
      <c r="B55" s="290"/>
      <c r="C55" s="292"/>
      <c r="D55" s="292"/>
      <c r="E55" s="292"/>
      <c r="F55" s="292"/>
      <c r="G55" s="292"/>
      <c r="H55" s="300"/>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155"/>
    </row>
    <row r="56" spans="1:48" s="168" customFormat="1" x14ac:dyDescent="0.2">
      <c r="A56" s="290"/>
      <c r="B56" s="290"/>
      <c r="C56" s="292"/>
      <c r="D56" s="292"/>
      <c r="E56" s="292"/>
      <c r="F56" s="292"/>
      <c r="G56" s="292"/>
      <c r="H56" s="300"/>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155"/>
    </row>
    <row r="57" spans="1:48" s="168" customFormat="1" x14ac:dyDescent="0.2">
      <c r="A57" s="290"/>
      <c r="B57" s="290"/>
      <c r="C57" s="292"/>
      <c r="D57" s="292"/>
      <c r="E57" s="292"/>
      <c r="F57" s="292"/>
      <c r="G57" s="292"/>
      <c r="H57" s="300"/>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155"/>
    </row>
    <row r="58" spans="1:48" s="168" customFormat="1" x14ac:dyDescent="0.2">
      <c r="A58" s="290"/>
      <c r="B58" s="290"/>
      <c r="C58" s="292"/>
      <c r="D58" s="292"/>
      <c r="E58" s="292"/>
      <c r="F58" s="292"/>
      <c r="G58" s="292"/>
      <c r="H58" s="300"/>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155"/>
    </row>
    <row r="59" spans="1:48" s="168" customFormat="1" x14ac:dyDescent="0.2">
      <c r="A59" s="290"/>
      <c r="B59" s="290"/>
      <c r="C59" s="292"/>
      <c r="D59" s="292"/>
      <c r="E59" s="292"/>
      <c r="F59" s="292"/>
      <c r="G59" s="292"/>
      <c r="H59" s="300"/>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155"/>
    </row>
    <row r="60" spans="1:48" s="168" customFormat="1" ht="15" customHeight="1" x14ac:dyDescent="0.2">
      <c r="A60" s="290"/>
      <c r="B60" s="290"/>
      <c r="C60" s="292"/>
      <c r="D60" s="292"/>
      <c r="E60" s="292"/>
      <c r="F60" s="292"/>
      <c r="G60" s="292"/>
      <c r="H60" s="300"/>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155"/>
    </row>
    <row r="61" spans="1:48" s="168" customFormat="1" ht="15" customHeight="1" x14ac:dyDescent="0.2">
      <c r="A61" s="290"/>
      <c r="B61" s="290"/>
      <c r="C61" s="292"/>
      <c r="D61" s="292"/>
      <c r="E61" s="292"/>
      <c r="F61" s="292"/>
      <c r="G61" s="292"/>
      <c r="H61" s="300"/>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155"/>
    </row>
    <row r="62" spans="1:48" s="168" customFormat="1" ht="15" customHeight="1" x14ac:dyDescent="0.2">
      <c r="A62" s="290"/>
      <c r="B62" s="290"/>
      <c r="C62" s="292"/>
      <c r="D62" s="292"/>
      <c r="E62" s="292"/>
      <c r="F62" s="292"/>
      <c r="G62" s="292"/>
      <c r="H62" s="300"/>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155"/>
    </row>
    <row r="63" spans="1:48" s="168" customFormat="1" ht="15" customHeight="1" x14ac:dyDescent="0.2">
      <c r="A63" s="290"/>
      <c r="B63" s="290"/>
      <c r="C63" s="292"/>
      <c r="D63" s="292"/>
      <c r="E63" s="292"/>
      <c r="F63" s="292"/>
      <c r="G63" s="292"/>
      <c r="H63" s="300"/>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155"/>
    </row>
    <row r="64" spans="1:48" s="168" customFormat="1" ht="15" customHeight="1" x14ac:dyDescent="0.2">
      <c r="A64" s="290"/>
      <c r="B64" s="290"/>
      <c r="C64" s="292"/>
      <c r="D64" s="292"/>
      <c r="E64" s="292"/>
      <c r="F64" s="292"/>
      <c r="G64" s="292"/>
      <c r="H64" s="300"/>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155"/>
    </row>
    <row r="65" spans="1:48" s="168" customFormat="1" ht="15" customHeight="1" x14ac:dyDescent="0.2">
      <c r="A65" s="290"/>
      <c r="B65" s="290"/>
      <c r="C65" s="292"/>
      <c r="D65" s="292"/>
      <c r="E65" s="292"/>
      <c r="F65" s="292"/>
      <c r="G65" s="292"/>
      <c r="H65" s="300"/>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155"/>
    </row>
    <row r="66" spans="1:48" s="168" customFormat="1" ht="15" customHeight="1" x14ac:dyDescent="0.2">
      <c r="A66" s="290"/>
      <c r="B66" s="290"/>
      <c r="C66" s="292"/>
      <c r="D66" s="292"/>
      <c r="E66" s="292"/>
      <c r="F66" s="292"/>
      <c r="G66" s="292"/>
      <c r="H66" s="300"/>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155"/>
    </row>
    <row r="67" spans="1:48" s="168" customFormat="1" ht="15" customHeight="1" x14ac:dyDescent="0.2">
      <c r="A67" s="290"/>
      <c r="B67" s="290"/>
      <c r="C67" s="292"/>
      <c r="D67" s="292"/>
      <c r="E67" s="292"/>
      <c r="F67" s="292"/>
      <c r="G67" s="292"/>
      <c r="H67" s="300"/>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155"/>
    </row>
    <row r="68" spans="1:48" s="168" customFormat="1" ht="15" customHeight="1" x14ac:dyDescent="0.2">
      <c r="A68" s="290"/>
      <c r="B68" s="290"/>
      <c r="C68" s="292"/>
      <c r="D68" s="292"/>
      <c r="E68" s="292"/>
      <c r="F68" s="292"/>
      <c r="G68" s="292"/>
      <c r="H68" s="300"/>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155"/>
    </row>
    <row r="69" spans="1:48" s="168" customFormat="1" ht="15" customHeight="1" x14ac:dyDescent="0.2">
      <c r="A69" s="290"/>
      <c r="B69" s="290"/>
      <c r="C69" s="292"/>
      <c r="D69" s="292"/>
      <c r="E69" s="292"/>
      <c r="F69" s="292"/>
      <c r="G69" s="292"/>
      <c r="H69" s="300"/>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155"/>
    </row>
    <row r="70" spans="1:48" s="168" customFormat="1" ht="15" customHeight="1" x14ac:dyDescent="0.2">
      <c r="A70" s="290"/>
      <c r="B70" s="290"/>
      <c r="C70" s="292"/>
      <c r="D70" s="292"/>
      <c r="E70" s="292"/>
      <c r="F70" s="292"/>
      <c r="G70" s="292"/>
      <c r="H70" s="300"/>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155"/>
    </row>
    <row r="71" spans="1:48" s="168" customFormat="1" ht="15" customHeight="1" x14ac:dyDescent="0.2">
      <c r="A71" s="290"/>
      <c r="B71" s="290"/>
      <c r="C71" s="292"/>
      <c r="D71" s="292"/>
      <c r="E71" s="292"/>
      <c r="F71" s="292"/>
      <c r="G71" s="292"/>
      <c r="H71" s="300"/>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155"/>
    </row>
    <row r="72" spans="1:48" s="168" customFormat="1" ht="15" customHeight="1" x14ac:dyDescent="0.2">
      <c r="A72" s="290"/>
      <c r="B72" s="290"/>
      <c r="C72" s="292"/>
      <c r="D72" s="292"/>
      <c r="E72" s="292"/>
      <c r="F72" s="292"/>
      <c r="G72" s="292"/>
      <c r="H72" s="300"/>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155"/>
    </row>
    <row r="73" spans="1:48" s="168" customFormat="1" ht="15" customHeight="1" x14ac:dyDescent="0.2">
      <c r="A73" s="290"/>
      <c r="B73" s="290"/>
      <c r="C73" s="292"/>
      <c r="D73" s="292"/>
      <c r="E73" s="292"/>
      <c r="F73" s="292"/>
      <c r="G73" s="292"/>
      <c r="H73" s="300"/>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155"/>
    </row>
    <row r="74" spans="1:48" s="168" customFormat="1" ht="15" customHeight="1" x14ac:dyDescent="0.2">
      <c r="A74" s="290"/>
      <c r="B74" s="290"/>
      <c r="C74" s="292"/>
      <c r="D74" s="292"/>
      <c r="E74" s="292"/>
      <c r="F74" s="292"/>
      <c r="G74" s="292"/>
      <c r="H74" s="300"/>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155"/>
    </row>
    <row r="75" spans="1:48" s="168" customFormat="1" ht="15" customHeight="1" x14ac:dyDescent="0.2">
      <c r="A75" s="290"/>
      <c r="B75" s="290"/>
      <c r="C75" s="292"/>
      <c r="D75" s="292"/>
      <c r="E75" s="292"/>
      <c r="F75" s="292"/>
      <c r="G75" s="292"/>
      <c r="H75" s="300"/>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155"/>
    </row>
    <row r="76" spans="1:48" s="168" customFormat="1" ht="15" customHeight="1" x14ac:dyDescent="0.2">
      <c r="A76" s="290"/>
      <c r="B76" s="290"/>
      <c r="C76" s="292"/>
      <c r="D76" s="292"/>
      <c r="E76" s="292"/>
      <c r="F76" s="292"/>
      <c r="G76" s="292"/>
      <c r="H76" s="300"/>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155"/>
    </row>
    <row r="77" spans="1:48" s="168" customFormat="1" ht="15" customHeight="1" x14ac:dyDescent="0.2">
      <c r="A77" s="290"/>
      <c r="B77" s="290"/>
      <c r="C77" s="292"/>
      <c r="D77" s="292"/>
      <c r="E77" s="292"/>
      <c r="F77" s="292"/>
      <c r="G77" s="292"/>
      <c r="H77" s="300"/>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155"/>
    </row>
    <row r="78" spans="1:48" s="168" customFormat="1" ht="15" customHeight="1" x14ac:dyDescent="0.2">
      <c r="A78" s="290"/>
      <c r="B78" s="290"/>
      <c r="C78" s="292"/>
      <c r="D78" s="292"/>
      <c r="E78" s="292"/>
      <c r="F78" s="292"/>
      <c r="G78" s="292"/>
      <c r="H78" s="300"/>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155"/>
    </row>
    <row r="79" spans="1:48" s="168" customFormat="1" ht="15" customHeight="1" x14ac:dyDescent="0.2">
      <c r="A79" s="290"/>
      <c r="B79" s="290"/>
      <c r="C79" s="292"/>
      <c r="D79" s="292"/>
      <c r="E79" s="292"/>
      <c r="F79" s="292"/>
      <c r="G79" s="292"/>
      <c r="H79" s="300"/>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155"/>
    </row>
    <row r="80" spans="1:48" s="168" customFormat="1" ht="15" customHeight="1" x14ac:dyDescent="0.2">
      <c r="A80" s="290"/>
      <c r="B80" s="290"/>
      <c r="C80" s="292"/>
      <c r="D80" s="292"/>
      <c r="E80" s="292"/>
      <c r="F80" s="292"/>
      <c r="G80" s="292"/>
      <c r="H80" s="300"/>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155"/>
    </row>
    <row r="81" spans="1:48" s="168" customFormat="1" ht="15" customHeight="1" x14ac:dyDescent="0.2">
      <c r="A81" s="290"/>
      <c r="B81" s="290"/>
      <c r="C81" s="292"/>
      <c r="D81" s="292"/>
      <c r="E81" s="292"/>
      <c r="F81" s="292"/>
      <c r="G81" s="292"/>
      <c r="H81" s="300"/>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155"/>
    </row>
    <row r="82" spans="1:48" s="168" customFormat="1" ht="15" customHeight="1" x14ac:dyDescent="0.2">
      <c r="A82" s="290"/>
      <c r="B82" s="290"/>
      <c r="C82" s="292"/>
      <c r="D82" s="292"/>
      <c r="E82" s="292"/>
      <c r="F82" s="292"/>
      <c r="G82" s="292"/>
      <c r="H82" s="300"/>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155"/>
    </row>
    <row r="83" spans="1:48" s="168" customFormat="1" ht="15" customHeight="1" x14ac:dyDescent="0.2">
      <c r="A83" s="290"/>
      <c r="B83" s="290"/>
      <c r="C83" s="292"/>
      <c r="D83" s="292"/>
      <c r="E83" s="292"/>
      <c r="F83" s="292"/>
      <c r="G83" s="292"/>
      <c r="H83" s="300"/>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155"/>
    </row>
    <row r="84" spans="1:48" s="168" customFormat="1" ht="15" customHeight="1" x14ac:dyDescent="0.2">
      <c r="A84" s="290"/>
      <c r="B84" s="290"/>
      <c r="C84" s="292"/>
      <c r="D84" s="292"/>
      <c r="E84" s="292"/>
      <c r="F84" s="292"/>
      <c r="G84" s="292"/>
      <c r="H84" s="300"/>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155"/>
    </row>
    <row r="85" spans="1:48" s="168" customFormat="1" ht="15" customHeight="1" x14ac:dyDescent="0.2">
      <c r="A85" s="290"/>
      <c r="B85" s="290"/>
      <c r="C85" s="292"/>
      <c r="D85" s="292"/>
      <c r="E85" s="292"/>
      <c r="F85" s="292"/>
      <c r="G85" s="292"/>
      <c r="H85" s="300"/>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155"/>
    </row>
    <row r="86" spans="1:48" s="168" customFormat="1" ht="15" customHeight="1" x14ac:dyDescent="0.2">
      <c r="A86" s="290"/>
      <c r="B86" s="290"/>
      <c r="C86" s="292"/>
      <c r="D86" s="292"/>
      <c r="E86" s="292"/>
      <c r="F86" s="292"/>
      <c r="G86" s="292"/>
      <c r="H86" s="300"/>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155"/>
    </row>
    <row r="87" spans="1:48" s="168" customFormat="1" ht="15" customHeight="1" x14ac:dyDescent="0.2">
      <c r="A87" s="290"/>
      <c r="B87" s="290"/>
      <c r="C87" s="292"/>
      <c r="D87" s="292"/>
      <c r="E87" s="292"/>
      <c r="F87" s="292"/>
      <c r="G87" s="292"/>
      <c r="H87" s="300"/>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155"/>
    </row>
    <row r="88" spans="1:48" s="168" customFormat="1" ht="15" customHeight="1" x14ac:dyDescent="0.2">
      <c r="A88" s="290"/>
      <c r="B88" s="290"/>
      <c r="C88" s="292"/>
      <c r="D88" s="292"/>
      <c r="E88" s="292"/>
      <c r="F88" s="292"/>
      <c r="G88" s="292"/>
      <c r="H88" s="300"/>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155"/>
    </row>
    <row r="89" spans="1:48" s="168" customFormat="1" ht="15" customHeight="1" x14ac:dyDescent="0.2">
      <c r="A89" s="290"/>
      <c r="B89" s="290"/>
      <c r="C89" s="292"/>
      <c r="D89" s="292"/>
      <c r="E89" s="292"/>
      <c r="F89" s="292"/>
      <c r="G89" s="292"/>
      <c r="H89" s="300"/>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155"/>
    </row>
    <row r="90" spans="1:48" s="168" customFormat="1" ht="15" customHeight="1" x14ac:dyDescent="0.2">
      <c r="A90" s="290"/>
      <c r="B90" s="290"/>
      <c r="C90" s="292"/>
      <c r="D90" s="292"/>
      <c r="E90" s="292"/>
      <c r="F90" s="292"/>
      <c r="G90" s="292"/>
      <c r="H90" s="300"/>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155"/>
    </row>
    <row r="91" spans="1:48" s="168" customFormat="1" ht="15" customHeight="1" x14ac:dyDescent="0.2">
      <c r="A91" s="290"/>
      <c r="B91" s="290"/>
      <c r="C91" s="292"/>
      <c r="D91" s="292"/>
      <c r="E91" s="292"/>
      <c r="F91" s="292"/>
      <c r="G91" s="292"/>
      <c r="H91" s="300"/>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155"/>
    </row>
    <row r="92" spans="1:48" s="168" customFormat="1" ht="15" customHeight="1" x14ac:dyDescent="0.2">
      <c r="A92" s="290"/>
      <c r="B92" s="290"/>
      <c r="C92" s="292"/>
      <c r="D92" s="292"/>
      <c r="E92" s="292"/>
      <c r="F92" s="292"/>
      <c r="G92" s="292"/>
      <c r="H92" s="300"/>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155"/>
    </row>
    <row r="93" spans="1:48" s="168" customFormat="1" ht="15" customHeight="1" x14ac:dyDescent="0.2">
      <c r="A93" s="290"/>
      <c r="B93" s="290"/>
      <c r="C93" s="292"/>
      <c r="D93" s="292"/>
      <c r="E93" s="292"/>
      <c r="F93" s="292"/>
      <c r="G93" s="292"/>
      <c r="H93" s="300"/>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155"/>
    </row>
    <row r="94" spans="1:48" s="168" customFormat="1" ht="15" customHeight="1" x14ac:dyDescent="0.2">
      <c r="A94" s="290"/>
      <c r="B94" s="290"/>
      <c r="C94" s="292"/>
      <c r="D94" s="292"/>
      <c r="E94" s="292"/>
      <c r="F94" s="292"/>
      <c r="G94" s="292"/>
      <c r="H94" s="300"/>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155"/>
    </row>
    <row r="95" spans="1:48" s="168" customFormat="1" ht="15" customHeight="1" x14ac:dyDescent="0.2">
      <c r="A95" s="290"/>
      <c r="B95" s="290"/>
      <c r="C95" s="292"/>
      <c r="D95" s="292"/>
      <c r="E95" s="292"/>
      <c r="F95" s="292"/>
      <c r="G95" s="292"/>
      <c r="H95" s="300"/>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155"/>
    </row>
    <row r="96" spans="1:48" s="168" customFormat="1" ht="15" customHeight="1" x14ac:dyDescent="0.2">
      <c r="A96" s="290"/>
      <c r="B96" s="290"/>
      <c r="C96" s="292"/>
      <c r="D96" s="292"/>
      <c r="E96" s="292"/>
      <c r="F96" s="292"/>
      <c r="G96" s="292"/>
      <c r="H96" s="300"/>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155"/>
    </row>
    <row r="97" spans="1:48" s="168" customFormat="1" ht="15" customHeight="1" x14ac:dyDescent="0.2">
      <c r="A97" s="290"/>
      <c r="B97" s="290"/>
      <c r="C97" s="292"/>
      <c r="D97" s="292"/>
      <c r="E97" s="292"/>
      <c r="F97" s="292"/>
      <c r="G97" s="292"/>
      <c r="H97" s="300"/>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155"/>
    </row>
    <row r="98" spans="1:48" s="168" customFormat="1" ht="15" customHeight="1" x14ac:dyDescent="0.2">
      <c r="A98" s="290"/>
      <c r="B98" s="290"/>
      <c r="C98" s="292"/>
      <c r="D98" s="292"/>
      <c r="E98" s="292"/>
      <c r="F98" s="292"/>
      <c r="G98" s="292"/>
      <c r="H98" s="300"/>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155"/>
    </row>
    <row r="99" spans="1:48" s="168" customFormat="1" ht="15" customHeight="1" x14ac:dyDescent="0.2">
      <c r="A99" s="290"/>
      <c r="B99" s="290"/>
      <c r="C99" s="292"/>
      <c r="D99" s="292"/>
      <c r="E99" s="292"/>
      <c r="F99" s="292"/>
      <c r="G99" s="292"/>
      <c r="H99" s="300"/>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155"/>
    </row>
    <row r="100" spans="1:48" s="168" customFormat="1" ht="15" customHeight="1" x14ac:dyDescent="0.2">
      <c r="A100" s="290"/>
      <c r="B100" s="290"/>
      <c r="C100" s="292"/>
      <c r="D100" s="292"/>
      <c r="E100" s="292"/>
      <c r="F100" s="292"/>
      <c r="G100" s="292"/>
      <c r="H100" s="300"/>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155"/>
    </row>
    <row r="101" spans="1:48" s="168" customFormat="1" ht="15" customHeight="1" x14ac:dyDescent="0.2">
      <c r="A101" s="290"/>
      <c r="B101" s="290"/>
      <c r="C101" s="292"/>
      <c r="D101" s="292"/>
      <c r="E101" s="292"/>
      <c r="F101" s="292"/>
      <c r="G101" s="292"/>
      <c r="H101" s="300"/>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155"/>
    </row>
    <row r="102" spans="1:48" s="168" customFormat="1" ht="15" customHeight="1" x14ac:dyDescent="0.2">
      <c r="A102" s="290"/>
      <c r="B102" s="290"/>
      <c r="C102" s="292"/>
      <c r="D102" s="292"/>
      <c r="E102" s="292"/>
      <c r="F102" s="292"/>
      <c r="G102" s="292"/>
      <c r="H102" s="300"/>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155"/>
    </row>
    <row r="103" spans="1:48" s="168" customFormat="1" ht="15" customHeight="1" x14ac:dyDescent="0.2">
      <c r="A103" s="290"/>
      <c r="B103" s="290"/>
      <c r="C103" s="292"/>
      <c r="D103" s="292"/>
      <c r="E103" s="292"/>
      <c r="F103" s="292"/>
      <c r="G103" s="292"/>
      <c r="H103" s="300"/>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155"/>
    </row>
    <row r="104" spans="1:48" s="168" customFormat="1" ht="15" customHeight="1" x14ac:dyDescent="0.2">
      <c r="A104" s="290"/>
      <c r="B104" s="290"/>
      <c r="C104" s="292"/>
      <c r="D104" s="292"/>
      <c r="E104" s="292"/>
      <c r="F104" s="292"/>
      <c r="G104" s="292"/>
      <c r="H104" s="300"/>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155"/>
    </row>
    <row r="105" spans="1:48" s="168" customFormat="1" ht="15" customHeight="1" x14ac:dyDescent="0.2">
      <c r="A105" s="290"/>
      <c r="B105" s="290"/>
      <c r="C105" s="292"/>
      <c r="D105" s="292"/>
      <c r="E105" s="292"/>
      <c r="F105" s="292"/>
      <c r="G105" s="292"/>
      <c r="H105" s="300"/>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155"/>
    </row>
    <row r="106" spans="1:48" s="168" customFormat="1" ht="15" customHeight="1" x14ac:dyDescent="0.2">
      <c r="A106" s="290"/>
      <c r="B106" s="290"/>
      <c r="C106" s="292"/>
      <c r="D106" s="292"/>
      <c r="E106" s="292"/>
      <c r="F106" s="292"/>
      <c r="G106" s="292"/>
      <c r="H106" s="300"/>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155"/>
    </row>
    <row r="107" spans="1:48" s="168" customFormat="1" ht="15" customHeight="1" x14ac:dyDescent="0.2">
      <c r="A107" s="290"/>
      <c r="B107" s="290"/>
      <c r="C107" s="292"/>
      <c r="D107" s="292"/>
      <c r="E107" s="292"/>
      <c r="F107" s="292"/>
      <c r="G107" s="292"/>
      <c r="H107" s="300"/>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155"/>
    </row>
    <row r="108" spans="1:48" s="168" customFormat="1" ht="15" customHeight="1" x14ac:dyDescent="0.2">
      <c r="A108" s="290"/>
      <c r="B108" s="290"/>
      <c r="C108" s="292"/>
      <c r="D108" s="292"/>
      <c r="E108" s="292"/>
      <c r="F108" s="292"/>
      <c r="G108" s="292"/>
      <c r="H108" s="300"/>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155"/>
    </row>
    <row r="109" spans="1:48" s="168" customFormat="1" ht="15" customHeight="1" x14ac:dyDescent="0.2">
      <c r="A109" s="290"/>
      <c r="B109" s="290"/>
      <c r="C109" s="292"/>
      <c r="D109" s="292"/>
      <c r="E109" s="292"/>
      <c r="F109" s="292"/>
      <c r="G109" s="292"/>
      <c r="H109" s="300"/>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155"/>
    </row>
    <row r="110" spans="1:48" s="168" customFormat="1" ht="15" customHeight="1" x14ac:dyDescent="0.2">
      <c r="A110" s="290"/>
      <c r="B110" s="290"/>
      <c r="C110" s="292"/>
      <c r="D110" s="292"/>
      <c r="E110" s="292"/>
      <c r="F110" s="292"/>
      <c r="G110" s="292"/>
      <c r="H110" s="300"/>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155"/>
    </row>
    <row r="111" spans="1:48" s="168" customFormat="1" ht="15" customHeight="1" x14ac:dyDescent="0.2">
      <c r="A111" s="290"/>
      <c r="B111" s="290"/>
      <c r="C111" s="292"/>
      <c r="D111" s="292"/>
      <c r="E111" s="292"/>
      <c r="F111" s="292"/>
      <c r="G111" s="292"/>
      <c r="H111" s="300"/>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155"/>
    </row>
    <row r="112" spans="1:48" s="168" customFormat="1" ht="15" customHeight="1" x14ac:dyDescent="0.2">
      <c r="A112" s="290"/>
      <c r="B112" s="290"/>
      <c r="C112" s="292"/>
      <c r="D112" s="292"/>
      <c r="E112" s="292"/>
      <c r="F112" s="292"/>
      <c r="G112" s="292"/>
      <c r="H112" s="300"/>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155"/>
    </row>
    <row r="113" spans="1:48" s="168" customFormat="1" ht="15" customHeight="1" x14ac:dyDescent="0.2">
      <c r="A113" s="290"/>
      <c r="B113" s="290"/>
      <c r="C113" s="292"/>
      <c r="D113" s="292"/>
      <c r="E113" s="292"/>
      <c r="F113" s="292"/>
      <c r="G113" s="292"/>
      <c r="H113" s="300"/>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155"/>
    </row>
    <row r="114" spans="1:48" s="168" customFormat="1" ht="15" customHeight="1" x14ac:dyDescent="0.2">
      <c r="A114" s="290"/>
      <c r="B114" s="290"/>
      <c r="C114" s="292"/>
      <c r="D114" s="292"/>
      <c r="E114" s="292"/>
      <c r="F114" s="292"/>
      <c r="G114" s="292"/>
      <c r="H114" s="300"/>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155"/>
    </row>
    <row r="115" spans="1:48" s="168" customFormat="1" ht="15" customHeight="1" x14ac:dyDescent="0.2">
      <c r="A115" s="290"/>
      <c r="B115" s="290"/>
      <c r="C115" s="292"/>
      <c r="D115" s="292"/>
      <c r="E115" s="292"/>
      <c r="F115" s="292"/>
      <c r="G115" s="292"/>
      <c r="H115" s="300"/>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155"/>
    </row>
    <row r="116" spans="1:48" s="168" customFormat="1" ht="15" customHeight="1" x14ac:dyDescent="0.2">
      <c r="A116" s="290"/>
      <c r="B116" s="290"/>
      <c r="C116" s="292"/>
      <c r="D116" s="292"/>
      <c r="E116" s="292"/>
      <c r="F116" s="292"/>
      <c r="G116" s="292"/>
      <c r="H116" s="300"/>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155"/>
    </row>
    <row r="117" spans="1:48" s="168" customFormat="1" ht="15" customHeight="1" x14ac:dyDescent="0.2">
      <c r="A117" s="290"/>
      <c r="B117" s="290"/>
      <c r="C117" s="292"/>
      <c r="D117" s="292"/>
      <c r="E117" s="292"/>
      <c r="F117" s="292"/>
      <c r="G117" s="292"/>
      <c r="H117" s="300"/>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155"/>
    </row>
    <row r="118" spans="1:48" s="168" customFormat="1" ht="15" customHeight="1" x14ac:dyDescent="0.2">
      <c r="A118" s="290"/>
      <c r="B118" s="290"/>
      <c r="C118" s="292"/>
      <c r="D118" s="292"/>
      <c r="E118" s="292"/>
      <c r="F118" s="292"/>
      <c r="G118" s="292"/>
      <c r="H118" s="300"/>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155"/>
    </row>
    <row r="119" spans="1:48" s="168" customFormat="1" ht="15" customHeight="1" x14ac:dyDescent="0.2">
      <c r="A119" s="290"/>
      <c r="B119" s="290"/>
      <c r="C119" s="292"/>
      <c r="D119" s="292"/>
      <c r="E119" s="292"/>
      <c r="F119" s="292"/>
      <c r="G119" s="292"/>
      <c r="H119" s="300"/>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155"/>
    </row>
    <row r="120" spans="1:48" s="168" customFormat="1" ht="15" customHeight="1" x14ac:dyDescent="0.2">
      <c r="A120" s="290"/>
      <c r="B120" s="290"/>
      <c r="C120" s="292"/>
      <c r="D120" s="292"/>
      <c r="E120" s="292"/>
      <c r="F120" s="292"/>
      <c r="G120" s="292"/>
      <c r="H120" s="300"/>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155"/>
    </row>
    <row r="121" spans="1:48" s="168" customFormat="1" ht="15" customHeight="1" x14ac:dyDescent="0.2">
      <c r="A121" s="290"/>
      <c r="B121" s="290"/>
      <c r="C121" s="292"/>
      <c r="D121" s="292"/>
      <c r="E121" s="292"/>
      <c r="F121" s="292"/>
      <c r="G121" s="292"/>
      <c r="H121" s="300"/>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155"/>
    </row>
    <row r="122" spans="1:48" s="168" customFormat="1" ht="15" customHeight="1" x14ac:dyDescent="0.2">
      <c r="A122" s="290"/>
      <c r="B122" s="290"/>
      <c r="C122" s="292"/>
      <c r="D122" s="292"/>
      <c r="E122" s="292"/>
      <c r="F122" s="292"/>
      <c r="G122" s="292"/>
      <c r="H122" s="300"/>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155"/>
    </row>
    <row r="123" spans="1:48" s="168" customFormat="1" ht="15" customHeight="1" x14ac:dyDescent="0.2">
      <c r="A123" s="290"/>
      <c r="B123" s="290"/>
      <c r="C123" s="292"/>
      <c r="D123" s="292"/>
      <c r="E123" s="292"/>
      <c r="F123" s="292"/>
      <c r="G123" s="292"/>
      <c r="H123" s="300"/>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155"/>
    </row>
    <row r="124" spans="1:48" s="168" customFormat="1" ht="15" customHeight="1" x14ac:dyDescent="0.2">
      <c r="A124" s="290"/>
      <c r="B124" s="290"/>
      <c r="C124" s="292"/>
      <c r="D124" s="292"/>
      <c r="E124" s="292"/>
      <c r="F124" s="292"/>
      <c r="G124" s="292"/>
      <c r="H124" s="300"/>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155"/>
    </row>
    <row r="125" spans="1:48" s="168" customFormat="1" ht="15" customHeight="1" x14ac:dyDescent="0.2">
      <c r="A125" s="290"/>
      <c r="B125" s="290"/>
      <c r="C125" s="292"/>
      <c r="D125" s="292"/>
      <c r="E125" s="292"/>
      <c r="F125" s="292"/>
      <c r="G125" s="292"/>
      <c r="H125" s="300"/>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155"/>
    </row>
    <row r="126" spans="1:48" s="168" customFormat="1" ht="15" customHeight="1" x14ac:dyDescent="0.2">
      <c r="A126" s="290"/>
      <c r="B126" s="290"/>
      <c r="C126" s="292"/>
      <c r="D126" s="292"/>
      <c r="E126" s="292"/>
      <c r="F126" s="292"/>
      <c r="G126" s="292"/>
      <c r="H126" s="300"/>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155"/>
    </row>
    <row r="127" spans="1:48" s="168" customFormat="1" ht="15" customHeight="1" x14ac:dyDescent="0.2">
      <c r="A127" s="290"/>
      <c r="B127" s="290"/>
      <c r="C127" s="292"/>
      <c r="D127" s="292"/>
      <c r="E127" s="292"/>
      <c r="F127" s="292"/>
      <c r="G127" s="292"/>
      <c r="H127" s="300"/>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155"/>
    </row>
    <row r="128" spans="1:48" s="168" customFormat="1" ht="15" customHeight="1" x14ac:dyDescent="0.2">
      <c r="A128" s="290"/>
      <c r="B128" s="290"/>
      <c r="C128" s="292"/>
      <c r="D128" s="292"/>
      <c r="E128" s="292"/>
      <c r="F128" s="292"/>
      <c r="G128" s="292"/>
      <c r="H128" s="300"/>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155"/>
    </row>
    <row r="129" spans="1:48" s="168" customFormat="1" ht="15" customHeight="1" x14ac:dyDescent="0.2">
      <c r="A129" s="290"/>
      <c r="B129" s="290"/>
      <c r="C129" s="292"/>
      <c r="D129" s="292"/>
      <c r="E129" s="292"/>
      <c r="F129" s="292"/>
      <c r="G129" s="292"/>
      <c r="H129" s="300"/>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155"/>
    </row>
    <row r="130" spans="1:48" s="168" customFormat="1" ht="15" customHeight="1" x14ac:dyDescent="0.2">
      <c r="A130" s="290"/>
      <c r="B130" s="290"/>
      <c r="C130" s="292"/>
      <c r="D130" s="292"/>
      <c r="E130" s="292"/>
      <c r="F130" s="292"/>
      <c r="G130" s="292"/>
      <c r="H130" s="300"/>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155"/>
    </row>
    <row r="131" spans="1:48" s="168" customFormat="1" ht="15" customHeight="1" x14ac:dyDescent="0.2">
      <c r="A131" s="290"/>
      <c r="B131" s="290"/>
      <c r="C131" s="292"/>
      <c r="D131" s="292"/>
      <c r="E131" s="292"/>
      <c r="F131" s="292"/>
      <c r="G131" s="292"/>
      <c r="H131" s="300"/>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155"/>
    </row>
    <row r="132" spans="1:48" s="168" customFormat="1" ht="15" customHeight="1" x14ac:dyDescent="0.2">
      <c r="A132" s="290"/>
      <c r="B132" s="290"/>
      <c r="C132" s="292"/>
      <c r="D132" s="292"/>
      <c r="E132" s="292"/>
      <c r="F132" s="292"/>
      <c r="G132" s="292"/>
      <c r="H132" s="300"/>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155"/>
    </row>
    <row r="133" spans="1:48" s="168" customFormat="1" ht="15" customHeight="1" x14ac:dyDescent="0.2">
      <c r="A133" s="290"/>
      <c r="B133" s="290"/>
      <c r="C133" s="292"/>
      <c r="D133" s="292"/>
      <c r="E133" s="292"/>
      <c r="F133" s="292"/>
      <c r="G133" s="292"/>
      <c r="H133" s="300"/>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155"/>
    </row>
    <row r="134" spans="1:48" s="168" customFormat="1" ht="15" customHeight="1" x14ac:dyDescent="0.2">
      <c r="A134" s="290"/>
      <c r="B134" s="290"/>
      <c r="C134" s="292"/>
      <c r="D134" s="292"/>
      <c r="E134" s="292"/>
      <c r="F134" s="292"/>
      <c r="G134" s="292"/>
      <c r="H134" s="300"/>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155"/>
    </row>
    <row r="135" spans="1:48" s="168" customFormat="1" ht="15" customHeight="1" x14ac:dyDescent="0.2">
      <c r="A135" s="290"/>
      <c r="B135" s="290"/>
      <c r="C135" s="292"/>
      <c r="D135" s="292"/>
      <c r="E135" s="292"/>
      <c r="F135" s="292"/>
      <c r="G135" s="292"/>
      <c r="H135" s="300"/>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155"/>
    </row>
    <row r="136" spans="1:48" s="168" customFormat="1" ht="15" customHeight="1" x14ac:dyDescent="0.2">
      <c r="A136" s="290"/>
      <c r="B136" s="290"/>
      <c r="C136" s="292"/>
      <c r="D136" s="292"/>
      <c r="E136" s="292"/>
      <c r="F136" s="292"/>
      <c r="G136" s="292"/>
      <c r="H136" s="300"/>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155"/>
    </row>
    <row r="137" spans="1:48" s="168" customFormat="1" ht="15" customHeight="1" x14ac:dyDescent="0.2">
      <c r="A137" s="290"/>
      <c r="B137" s="290"/>
      <c r="C137" s="292"/>
      <c r="D137" s="292"/>
      <c r="E137" s="292"/>
      <c r="F137" s="292"/>
      <c r="G137" s="292"/>
      <c r="H137" s="300"/>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155"/>
    </row>
    <row r="138" spans="1:48" s="168" customFormat="1" ht="15" customHeight="1" x14ac:dyDescent="0.2">
      <c r="A138" s="290"/>
      <c r="B138" s="290"/>
      <c r="C138" s="292"/>
      <c r="D138" s="292"/>
      <c r="E138" s="292"/>
      <c r="F138" s="292"/>
      <c r="G138" s="292"/>
      <c r="H138" s="300"/>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155"/>
    </row>
    <row r="139" spans="1:48" s="168" customFormat="1" ht="15" customHeight="1" x14ac:dyDescent="0.2">
      <c r="A139" s="290"/>
      <c r="B139" s="290"/>
      <c r="C139" s="292"/>
      <c r="D139" s="292"/>
      <c r="E139" s="292"/>
      <c r="F139" s="292"/>
      <c r="G139" s="292"/>
      <c r="H139" s="300"/>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155"/>
    </row>
    <row r="140" spans="1:48" s="168" customFormat="1" ht="15" customHeight="1" x14ac:dyDescent="0.2">
      <c r="A140" s="290"/>
      <c r="B140" s="290"/>
      <c r="C140" s="292"/>
      <c r="D140" s="292"/>
      <c r="E140" s="292"/>
      <c r="F140" s="292"/>
      <c r="G140" s="292"/>
      <c r="H140" s="300"/>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155"/>
    </row>
    <row r="141" spans="1:48" s="168" customFormat="1" ht="15" customHeight="1" x14ac:dyDescent="0.2">
      <c r="A141" s="290"/>
      <c r="B141" s="290"/>
      <c r="C141" s="292"/>
      <c r="D141" s="292"/>
      <c r="E141" s="292"/>
      <c r="F141" s="292"/>
      <c r="G141" s="292"/>
      <c r="H141" s="300"/>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155"/>
    </row>
    <row r="142" spans="1:48" s="168" customFormat="1" ht="15" customHeight="1" x14ac:dyDescent="0.2">
      <c r="A142" s="290"/>
      <c r="B142" s="290"/>
      <c r="C142" s="292"/>
      <c r="D142" s="292"/>
      <c r="E142" s="292"/>
      <c r="F142" s="292"/>
      <c r="G142" s="292"/>
      <c r="H142" s="300"/>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155"/>
    </row>
    <row r="143" spans="1:48" s="168" customFormat="1" ht="15" customHeight="1" x14ac:dyDescent="0.2">
      <c r="A143" s="290"/>
      <c r="B143" s="290"/>
      <c r="C143" s="292"/>
      <c r="D143" s="292"/>
      <c r="E143" s="292"/>
      <c r="F143" s="292"/>
      <c r="G143" s="292"/>
      <c r="H143" s="300"/>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155"/>
    </row>
    <row r="144" spans="1:48" s="168" customFormat="1" ht="15" customHeight="1" x14ac:dyDescent="0.2">
      <c r="A144" s="290"/>
      <c r="B144" s="290"/>
      <c r="C144" s="292"/>
      <c r="D144" s="292"/>
      <c r="E144" s="292"/>
      <c r="F144" s="292"/>
      <c r="G144" s="292"/>
      <c r="H144" s="300"/>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155"/>
    </row>
    <row r="145" spans="1:48" s="168" customFormat="1" ht="15" customHeight="1" x14ac:dyDescent="0.2">
      <c r="A145" s="290"/>
      <c r="B145" s="290"/>
      <c r="C145" s="292"/>
      <c r="D145" s="292"/>
      <c r="E145" s="292"/>
      <c r="F145" s="292"/>
      <c r="G145" s="292"/>
      <c r="H145" s="300"/>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155"/>
    </row>
    <row r="146" spans="1:48" s="168" customFormat="1" ht="15" customHeight="1" x14ac:dyDescent="0.2">
      <c r="A146" s="290"/>
      <c r="B146" s="290"/>
      <c r="C146" s="292"/>
      <c r="D146" s="292"/>
      <c r="E146" s="292"/>
      <c r="F146" s="292"/>
      <c r="G146" s="292"/>
      <c r="H146" s="300"/>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155"/>
    </row>
    <row r="147" spans="1:48" s="168" customFormat="1" ht="15" customHeight="1" x14ac:dyDescent="0.2">
      <c r="A147" s="290"/>
      <c r="B147" s="290"/>
      <c r="C147" s="292"/>
      <c r="D147" s="292"/>
      <c r="E147" s="292"/>
      <c r="F147" s="292"/>
      <c r="G147" s="292"/>
      <c r="H147" s="300"/>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155"/>
    </row>
    <row r="148" spans="1:48" s="168" customFormat="1" ht="15" customHeight="1" x14ac:dyDescent="0.2">
      <c r="A148" s="290"/>
      <c r="B148" s="290"/>
      <c r="C148" s="292"/>
      <c r="D148" s="292"/>
      <c r="E148" s="292"/>
      <c r="F148" s="292"/>
      <c r="G148" s="292"/>
      <c r="H148" s="300"/>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155"/>
    </row>
    <row r="149" spans="1:48" s="156" customFormat="1" ht="15" customHeight="1" x14ac:dyDescent="0.2">
      <c r="A149" s="290"/>
      <c r="B149" s="290"/>
      <c r="C149" s="292"/>
      <c r="D149" s="292"/>
      <c r="E149" s="292"/>
      <c r="F149" s="292"/>
      <c r="G149" s="292"/>
      <c r="H149" s="300"/>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154"/>
    </row>
    <row r="150" spans="1:48" s="156" customFormat="1" ht="15" customHeight="1" x14ac:dyDescent="0.2">
      <c r="A150" s="290"/>
      <c r="B150" s="290"/>
      <c r="C150" s="292"/>
      <c r="D150" s="292"/>
      <c r="E150" s="292"/>
      <c r="F150" s="292"/>
      <c r="G150" s="292"/>
      <c r="H150" s="300"/>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c r="AT150" s="292"/>
      <c r="AU150" s="292"/>
      <c r="AV150" s="154"/>
    </row>
    <row r="151" spans="1:48" s="156" customFormat="1" ht="15" customHeight="1" x14ac:dyDescent="0.2">
      <c r="C151" s="154"/>
      <c r="D151" s="154"/>
      <c r="E151" s="154"/>
      <c r="F151" s="154"/>
      <c r="G151" s="154"/>
      <c r="H151" s="300"/>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row>
    <row r="152" spans="1:48" s="156" customFormat="1" ht="15" customHeight="1" x14ac:dyDescent="0.2">
      <c r="C152" s="154"/>
      <c r="D152" s="154"/>
      <c r="E152" s="154"/>
      <c r="F152" s="154"/>
      <c r="G152" s="154"/>
      <c r="H152" s="300"/>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row>
    <row r="153" spans="1:48" s="156" customFormat="1" ht="15" customHeight="1" x14ac:dyDescent="0.2">
      <c r="C153" s="154"/>
      <c r="D153" s="154"/>
      <c r="E153" s="154"/>
      <c r="F153" s="154"/>
      <c r="G153" s="154"/>
      <c r="H153" s="300"/>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row>
    <row r="154" spans="1:48" s="156" customFormat="1" ht="15" customHeight="1" x14ac:dyDescent="0.2">
      <c r="C154" s="154"/>
      <c r="D154" s="154"/>
      <c r="E154" s="154"/>
      <c r="F154" s="154"/>
      <c r="G154" s="154"/>
      <c r="H154" s="300"/>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row>
    <row r="155" spans="1:48" s="156" customFormat="1" ht="15" customHeight="1" x14ac:dyDescent="0.2">
      <c r="C155" s="154"/>
      <c r="D155" s="154"/>
      <c r="E155" s="154"/>
      <c r="F155" s="154"/>
      <c r="G155" s="154"/>
      <c r="H155" s="300"/>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row>
    <row r="156" spans="1:48" s="156" customFormat="1" ht="15" customHeight="1" x14ac:dyDescent="0.2">
      <c r="C156" s="154"/>
      <c r="D156" s="154"/>
      <c r="E156" s="154"/>
      <c r="F156" s="154"/>
      <c r="G156" s="154"/>
      <c r="H156" s="300"/>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row>
    <row r="157" spans="1:48" s="156" customFormat="1" ht="15" customHeight="1" x14ac:dyDescent="0.2">
      <c r="C157" s="154"/>
      <c r="D157" s="154"/>
      <c r="E157" s="154"/>
      <c r="F157" s="154"/>
      <c r="G157" s="154"/>
      <c r="H157" s="300"/>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row>
    <row r="158" spans="1:48" s="156" customFormat="1" ht="15" customHeight="1" x14ac:dyDescent="0.2">
      <c r="C158" s="154"/>
      <c r="D158" s="154"/>
      <c r="E158" s="154"/>
      <c r="F158" s="154"/>
      <c r="G158" s="154"/>
      <c r="H158" s="300"/>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row>
    <row r="159" spans="1:48" s="156" customFormat="1" ht="15" customHeight="1" x14ac:dyDescent="0.2">
      <c r="C159" s="154"/>
      <c r="D159" s="154"/>
      <c r="E159" s="154"/>
      <c r="F159" s="154"/>
      <c r="G159" s="154"/>
      <c r="H159" s="300"/>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row>
    <row r="160" spans="1:48" s="156" customFormat="1" ht="15" customHeight="1" x14ac:dyDescent="0.2">
      <c r="C160" s="154"/>
      <c r="D160" s="154"/>
      <c r="E160" s="154"/>
      <c r="F160" s="154"/>
      <c r="G160" s="154"/>
      <c r="H160" s="300"/>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row>
    <row r="161" spans="3:48" s="156" customFormat="1" ht="15" customHeight="1" x14ac:dyDescent="0.2">
      <c r="C161" s="154"/>
      <c r="D161" s="154"/>
      <c r="E161" s="154"/>
      <c r="F161" s="154"/>
      <c r="G161" s="154"/>
      <c r="H161" s="300"/>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row>
    <row r="162" spans="3:48" s="156" customFormat="1" ht="15" customHeight="1" x14ac:dyDescent="0.2">
      <c r="C162" s="154"/>
      <c r="D162" s="154"/>
      <c r="E162" s="154"/>
      <c r="F162" s="154"/>
      <c r="G162" s="154"/>
      <c r="H162" s="300"/>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row>
    <row r="163" spans="3:48" s="156" customFormat="1" ht="15" customHeight="1" x14ac:dyDescent="0.2">
      <c r="C163" s="154"/>
      <c r="D163" s="154"/>
      <c r="E163" s="154"/>
      <c r="F163" s="154"/>
      <c r="G163" s="154"/>
      <c r="H163" s="300"/>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row>
    <row r="164" spans="3:48" s="156" customFormat="1" ht="15" customHeight="1" x14ac:dyDescent="0.2">
      <c r="C164" s="154"/>
      <c r="D164" s="154"/>
      <c r="E164" s="154"/>
      <c r="F164" s="154"/>
      <c r="G164" s="154"/>
      <c r="H164" s="300"/>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row>
    <row r="165" spans="3:48" s="156" customFormat="1" ht="15" customHeight="1" x14ac:dyDescent="0.2">
      <c r="C165" s="154"/>
      <c r="D165" s="154"/>
      <c r="E165" s="154"/>
      <c r="F165" s="154"/>
      <c r="G165" s="154"/>
      <c r="H165" s="300"/>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row>
    <row r="166" spans="3:48" s="156" customFormat="1" ht="15" customHeight="1" x14ac:dyDescent="0.2">
      <c r="C166" s="154"/>
      <c r="D166" s="154"/>
      <c r="E166" s="154"/>
      <c r="F166" s="154"/>
      <c r="G166" s="154"/>
      <c r="H166" s="300"/>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row>
    <row r="167" spans="3:48" s="156" customFormat="1" ht="15" customHeight="1" x14ac:dyDescent="0.2">
      <c r="C167" s="154"/>
      <c r="D167" s="154"/>
      <c r="E167" s="154"/>
      <c r="F167" s="154"/>
      <c r="G167" s="154"/>
      <c r="H167" s="300"/>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row>
    <row r="168" spans="3:48" s="156" customFormat="1" ht="15" customHeight="1" x14ac:dyDescent="0.2">
      <c r="C168" s="154"/>
      <c r="D168" s="154"/>
      <c r="E168" s="154"/>
      <c r="F168" s="154"/>
      <c r="G168" s="154"/>
      <c r="H168" s="300"/>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row>
    <row r="169" spans="3:48" s="156" customFormat="1" ht="15" customHeight="1" x14ac:dyDescent="0.2">
      <c r="C169" s="154"/>
      <c r="D169" s="154"/>
      <c r="E169" s="154"/>
      <c r="F169" s="154"/>
      <c r="G169" s="154"/>
      <c r="H169" s="300"/>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row>
    <row r="170" spans="3:48" s="156" customFormat="1" ht="15" customHeight="1" x14ac:dyDescent="0.2">
      <c r="C170" s="154"/>
      <c r="D170" s="154"/>
      <c r="E170" s="154"/>
      <c r="F170" s="154"/>
      <c r="G170" s="154"/>
      <c r="H170" s="300"/>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row>
    <row r="171" spans="3:48" s="156" customFormat="1" ht="15" customHeight="1" x14ac:dyDescent="0.2">
      <c r="C171" s="154"/>
      <c r="D171" s="154"/>
      <c r="E171" s="154"/>
      <c r="F171" s="154"/>
      <c r="G171" s="154"/>
      <c r="H171" s="300"/>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row>
    <row r="172" spans="3:48" s="156" customFormat="1" ht="15" customHeight="1" x14ac:dyDescent="0.2">
      <c r="C172" s="154"/>
      <c r="D172" s="154"/>
      <c r="E172" s="154"/>
      <c r="F172" s="154"/>
      <c r="G172" s="154"/>
      <c r="H172" s="300"/>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row>
    <row r="173" spans="3:48" s="156" customFormat="1" ht="15" customHeight="1" x14ac:dyDescent="0.2">
      <c r="C173" s="154"/>
      <c r="D173" s="154"/>
      <c r="E173" s="154"/>
      <c r="F173" s="154"/>
      <c r="G173" s="154"/>
      <c r="H173" s="300"/>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row>
    <row r="174" spans="3:48" s="156" customFormat="1" ht="15" customHeight="1" x14ac:dyDescent="0.2">
      <c r="C174" s="154"/>
      <c r="D174" s="154"/>
      <c r="E174" s="154"/>
      <c r="F174" s="154"/>
      <c r="G174" s="154"/>
      <c r="H174" s="300"/>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row>
    <row r="175" spans="3:48" s="156" customFormat="1" ht="15" customHeight="1" x14ac:dyDescent="0.2">
      <c r="C175" s="154"/>
      <c r="D175" s="154"/>
      <c r="E175" s="154"/>
      <c r="F175" s="154"/>
      <c r="G175" s="154"/>
      <c r="H175" s="300"/>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row>
    <row r="176" spans="3:48" s="156" customFormat="1" ht="15" customHeight="1" x14ac:dyDescent="0.2">
      <c r="C176" s="154"/>
      <c r="D176" s="154"/>
      <c r="E176" s="154"/>
      <c r="F176" s="154"/>
      <c r="G176" s="154"/>
      <c r="H176" s="300"/>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row>
    <row r="177" spans="3:48" s="156" customFormat="1" ht="15" customHeight="1" x14ac:dyDescent="0.2">
      <c r="C177" s="154"/>
      <c r="D177" s="154"/>
      <c r="E177" s="154"/>
      <c r="F177" s="154"/>
      <c r="G177" s="154"/>
      <c r="H177" s="300"/>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row>
    <row r="178" spans="3:48" s="156" customFormat="1" ht="15" customHeight="1" x14ac:dyDescent="0.2">
      <c r="C178" s="154"/>
      <c r="D178" s="154"/>
      <c r="E178" s="154"/>
      <c r="F178" s="154"/>
      <c r="G178" s="154"/>
      <c r="H178" s="300"/>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row>
    <row r="179" spans="3:48" s="156" customFormat="1" ht="15" customHeight="1" x14ac:dyDescent="0.2">
      <c r="C179" s="154"/>
      <c r="D179" s="154"/>
      <c r="E179" s="154"/>
      <c r="F179" s="154"/>
      <c r="G179" s="154"/>
      <c r="H179" s="300"/>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row>
    <row r="180" spans="3:48" s="156" customFormat="1" ht="15" customHeight="1" x14ac:dyDescent="0.2">
      <c r="C180" s="154"/>
      <c r="D180" s="154"/>
      <c r="E180" s="154"/>
      <c r="F180" s="154"/>
      <c r="G180" s="154"/>
      <c r="H180" s="300"/>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row>
    <row r="181" spans="3:48" s="156" customFormat="1" ht="15" customHeight="1" x14ac:dyDescent="0.2">
      <c r="C181" s="154"/>
      <c r="D181" s="154"/>
      <c r="E181" s="154"/>
      <c r="F181" s="154"/>
      <c r="G181" s="154"/>
      <c r="H181" s="300"/>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row>
    <row r="182" spans="3:48" s="156" customFormat="1" ht="15" customHeight="1" x14ac:dyDescent="0.2">
      <c r="C182" s="154"/>
      <c r="D182" s="154"/>
      <c r="E182" s="154"/>
      <c r="F182" s="154"/>
      <c r="G182" s="154"/>
      <c r="H182" s="300"/>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row>
    <row r="183" spans="3:48" s="156" customFormat="1" ht="15" customHeight="1" x14ac:dyDescent="0.2">
      <c r="C183" s="154"/>
      <c r="D183" s="154"/>
      <c r="E183" s="154"/>
      <c r="F183" s="154"/>
      <c r="G183" s="154"/>
      <c r="H183" s="300"/>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row>
    <row r="184" spans="3:48" ht="15" customHeight="1" x14ac:dyDescent="0.2"/>
    <row r="185" spans="3:48" ht="15" customHeight="1" x14ac:dyDescent="0.2"/>
    <row r="186" spans="3:48" ht="15" customHeight="1" x14ac:dyDescent="0.2"/>
    <row r="187" spans="3:48" ht="15" customHeight="1" x14ac:dyDescent="0.2"/>
    <row r="188" spans="3:48" ht="15" customHeight="1" x14ac:dyDescent="0.2"/>
    <row r="189" spans="3:48" ht="15" customHeight="1" x14ac:dyDescent="0.2"/>
    <row r="190" spans="3:48" ht="15" customHeight="1" x14ac:dyDescent="0.2"/>
    <row r="191" spans="3:48" ht="15" customHeight="1" x14ac:dyDescent="0.2"/>
    <row r="192" spans="3:48"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sheetData>
  <sheetProtection password="D65F" sheet="1" objects="1" scenarios="1" formatCells="0" formatColumns="0" formatRows="0"/>
  <sortState ref="A8:P47">
    <sortCondition ref="A8:A47"/>
  </sortState>
  <mergeCells count="2">
    <mergeCell ref="D2:G2"/>
    <mergeCell ref="D3:G3"/>
  </mergeCells>
  <pageMargins left="0.7" right="0.7" top="0.78740157499999996" bottom="0.78740157499999996"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locked="0" defaultSize="0" print="0" autoFill="0" autoPict="0" macro="[0]!Auswerten">
                <anchor moveWithCells="1" sizeWithCells="1">
                  <from>
                    <xdr:col>0</xdr:col>
                    <xdr:colOff>28575</xdr:colOff>
                    <xdr:row>0</xdr:row>
                    <xdr:rowOff>19050</xdr:rowOff>
                  </from>
                  <to>
                    <xdr:col>1</xdr:col>
                    <xdr:colOff>0</xdr:colOff>
                    <xdr:row>2</xdr:row>
                    <xdr:rowOff>142875</xdr:rowOff>
                  </to>
                </anchor>
              </controlPr>
            </control>
          </mc:Choice>
        </mc:AlternateContent>
        <mc:AlternateContent xmlns:mc="http://schemas.openxmlformats.org/markup-compatibility/2006">
          <mc:Choice Requires="x14">
            <control shapeId="3074" r:id="rId5" name="Button 2">
              <controlPr locked="0" defaultSize="0" print="0" autoFill="0" autoPict="0" macro="[0]!Auswertung_loeschen">
                <anchor moveWithCells="1" sizeWithCells="1">
                  <from>
                    <xdr:col>1</xdr:col>
                    <xdr:colOff>28575</xdr:colOff>
                    <xdr:row>0</xdr:row>
                    <xdr:rowOff>19050</xdr:rowOff>
                  </from>
                  <to>
                    <xdr:col>1</xdr:col>
                    <xdr:colOff>2466975</xdr:colOff>
                    <xdr:row>2</xdr:row>
                    <xdr:rowOff>142875</xdr:rowOff>
                  </to>
                </anchor>
              </controlPr>
            </control>
          </mc:Choice>
        </mc:AlternateContent>
        <mc:AlternateContent xmlns:mc="http://schemas.openxmlformats.org/markup-compatibility/2006">
          <mc:Choice Requires="x14">
            <control shapeId="3075" r:id="rId6" name="Button 3">
              <controlPr defaultSize="0" print="0" autoFill="0" autoPict="0" macro="[0]!leereSpaltenaus">
                <anchor moveWithCells="1" sizeWithCells="1">
                  <from>
                    <xdr:col>9</xdr:col>
                    <xdr:colOff>28575</xdr:colOff>
                    <xdr:row>0</xdr:row>
                    <xdr:rowOff>57150</xdr:rowOff>
                  </from>
                  <to>
                    <xdr:col>9</xdr:col>
                    <xdr:colOff>895350</xdr:colOff>
                    <xdr:row>2</xdr:row>
                    <xdr:rowOff>133350</xdr:rowOff>
                  </to>
                </anchor>
              </controlPr>
            </control>
          </mc:Choice>
        </mc:AlternateContent>
        <mc:AlternateContent xmlns:mc="http://schemas.openxmlformats.org/markup-compatibility/2006">
          <mc:Choice Requires="x14">
            <control shapeId="3076" r:id="rId7" name="Button 4">
              <controlPr defaultSize="0" print="0" autoFill="0" autoPict="0" macro="[0]!leereSpaltenein">
                <anchor moveWithCells="1" sizeWithCells="1">
                  <from>
                    <xdr:col>10</xdr:col>
                    <xdr:colOff>28575</xdr:colOff>
                    <xdr:row>0</xdr:row>
                    <xdr:rowOff>57150</xdr:rowOff>
                  </from>
                  <to>
                    <xdr:col>10</xdr:col>
                    <xdr:colOff>895350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AH67"/>
  <sheetViews>
    <sheetView showGridLines="0" showRowColHeaders="0" zoomScaleNormal="100" workbookViewId="0"/>
  </sheetViews>
  <sheetFormatPr baseColWidth="10" defaultRowHeight="12.75" x14ac:dyDescent="0.2"/>
  <cols>
    <col min="1" max="1" width="3.7109375" customWidth="1"/>
    <col min="3" max="4" width="18.7109375" customWidth="1"/>
    <col min="5" max="10" width="5.7109375" customWidth="1"/>
    <col min="11" max="11" width="5.7109375" style="40" customWidth="1"/>
    <col min="12" max="16" width="5.7109375" customWidth="1"/>
    <col min="17" max="17" width="5.7109375" style="40" customWidth="1"/>
    <col min="18" max="23" width="5.7109375" customWidth="1"/>
    <col min="24" max="24" width="5.7109375" style="40" customWidth="1"/>
    <col min="25" max="30" width="5.7109375" customWidth="1"/>
    <col min="35" max="35" width="3.7109375" customWidth="1"/>
  </cols>
  <sheetData>
    <row r="1" spans="2:34" ht="13.5" thickBot="1" x14ac:dyDescent="0.25"/>
    <row r="2" spans="2:34" ht="18" x14ac:dyDescent="0.25">
      <c r="B2" s="52" t="s">
        <v>93</v>
      </c>
      <c r="AA2" s="72" t="s">
        <v>88</v>
      </c>
      <c r="AB2" s="37"/>
      <c r="AC2" s="37"/>
      <c r="AD2" s="37"/>
      <c r="AE2" s="37"/>
      <c r="AF2" s="37"/>
      <c r="AG2" s="37"/>
      <c r="AH2" s="54"/>
    </row>
    <row r="3" spans="2:34" x14ac:dyDescent="0.2">
      <c r="AA3" s="64"/>
      <c r="AB3" s="40"/>
      <c r="AC3" s="40"/>
      <c r="AD3" s="40"/>
      <c r="AE3" s="40"/>
      <c r="AF3" s="40"/>
      <c r="AG3" s="40"/>
      <c r="AH3" s="65"/>
    </row>
    <row r="4" spans="2:34" ht="15.75" x14ac:dyDescent="0.25">
      <c r="B4" s="51" t="s">
        <v>77</v>
      </c>
      <c r="E4" s="442"/>
      <c r="F4" s="443"/>
      <c r="G4" s="443"/>
      <c r="H4" s="443"/>
      <c r="I4" s="443"/>
      <c r="J4" s="443"/>
      <c r="K4" s="444"/>
      <c r="AA4" s="66">
        <v>1</v>
      </c>
      <c r="AB4" s="41" t="s">
        <v>81</v>
      </c>
      <c r="AC4" s="40"/>
      <c r="AD4" s="40" t="s">
        <v>85</v>
      </c>
      <c r="AE4" s="40"/>
      <c r="AF4" s="40"/>
      <c r="AG4" s="40"/>
      <c r="AH4" s="67" t="s">
        <v>79</v>
      </c>
    </row>
    <row r="5" spans="2:34" x14ac:dyDescent="0.2">
      <c r="AA5" s="66">
        <v>2</v>
      </c>
      <c r="AB5" s="41" t="s">
        <v>82</v>
      </c>
      <c r="AC5" s="40"/>
      <c r="AD5" s="40" t="s">
        <v>86</v>
      </c>
      <c r="AE5" s="40"/>
      <c r="AF5" s="40"/>
      <c r="AG5" s="40"/>
      <c r="AH5" s="67" t="s">
        <v>80</v>
      </c>
    </row>
    <row r="6" spans="2:34" ht="16.5" thickBot="1" x14ac:dyDescent="0.3">
      <c r="B6" s="51" t="s">
        <v>61</v>
      </c>
      <c r="E6" s="442"/>
      <c r="F6" s="443"/>
      <c r="G6" s="443"/>
      <c r="H6" s="443"/>
      <c r="I6" s="443"/>
      <c r="J6" s="443"/>
      <c r="K6" s="444"/>
      <c r="AA6" s="68">
        <v>3</v>
      </c>
      <c r="AB6" s="69" t="s">
        <v>83</v>
      </c>
      <c r="AC6" s="70"/>
      <c r="AD6" s="70"/>
      <c r="AE6" s="70"/>
      <c r="AF6" s="70"/>
      <c r="AG6" s="70"/>
      <c r="AH6" s="71"/>
    </row>
    <row r="8" spans="2:34" ht="15.75" x14ac:dyDescent="0.25">
      <c r="B8" s="51" t="s">
        <v>62</v>
      </c>
      <c r="E8" s="442"/>
      <c r="F8" s="443"/>
      <c r="G8" s="443"/>
      <c r="H8" s="443"/>
      <c r="I8" s="443"/>
      <c r="J8" s="443"/>
      <c r="K8" s="444"/>
    </row>
    <row r="9" spans="2:34" ht="15.75" x14ac:dyDescent="0.25">
      <c r="B9" s="51"/>
    </row>
    <row r="10" spans="2:34" ht="15.75" x14ac:dyDescent="0.25">
      <c r="B10" s="51"/>
    </row>
    <row r="11" spans="2:34" ht="13.5" thickBot="1" x14ac:dyDescent="0.25"/>
    <row r="12" spans="2:34" ht="24.95" customHeight="1" thickBot="1" x14ac:dyDescent="0.25">
      <c r="B12" s="454" t="s">
        <v>78</v>
      </c>
      <c r="C12" s="455"/>
      <c r="D12" s="456"/>
      <c r="F12" s="451" t="s">
        <v>66</v>
      </c>
      <c r="G12" s="452"/>
      <c r="H12" s="452"/>
      <c r="I12" s="452"/>
      <c r="J12" s="453"/>
      <c r="L12" s="454" t="s">
        <v>72</v>
      </c>
      <c r="M12" s="455"/>
      <c r="N12" s="455"/>
      <c r="O12" s="455"/>
      <c r="P12" s="456"/>
      <c r="R12" s="445" t="s">
        <v>76</v>
      </c>
      <c r="S12" s="446"/>
      <c r="T12" s="446"/>
      <c r="U12" s="446"/>
      <c r="V12" s="457"/>
      <c r="W12" s="447"/>
      <c r="Y12" s="445" t="s">
        <v>75</v>
      </c>
      <c r="Z12" s="446"/>
      <c r="AA12" s="446"/>
      <c r="AB12" s="446"/>
      <c r="AC12" s="447"/>
      <c r="AE12" s="445" t="s">
        <v>84</v>
      </c>
      <c r="AF12" s="446"/>
      <c r="AG12" s="446"/>
      <c r="AH12" s="447"/>
    </row>
    <row r="13" spans="2:34" s="53" customFormat="1" ht="118.5" thickBot="1" x14ac:dyDescent="0.25">
      <c r="B13" s="55" t="s">
        <v>63</v>
      </c>
      <c r="C13" s="56" t="s">
        <v>64</v>
      </c>
      <c r="D13" s="57" t="s">
        <v>65</v>
      </c>
      <c r="F13" s="59" t="s">
        <v>67</v>
      </c>
      <c r="G13" s="60" t="s">
        <v>68</v>
      </c>
      <c r="H13" s="60" t="s">
        <v>70</v>
      </c>
      <c r="I13" s="60" t="s">
        <v>69</v>
      </c>
      <c r="J13" s="61" t="s">
        <v>71</v>
      </c>
      <c r="K13" s="62"/>
      <c r="L13" s="59" t="s">
        <v>73</v>
      </c>
      <c r="M13" s="60" t="s">
        <v>70</v>
      </c>
      <c r="N13" s="60" t="s">
        <v>69</v>
      </c>
      <c r="O13" s="60" t="s">
        <v>71</v>
      </c>
      <c r="P13" s="61" t="s">
        <v>74</v>
      </c>
      <c r="Q13" s="62"/>
      <c r="R13" s="59" t="s">
        <v>73</v>
      </c>
      <c r="S13" s="60" t="s">
        <v>70</v>
      </c>
      <c r="T13" s="60" t="s">
        <v>69</v>
      </c>
      <c r="U13" s="60" t="s">
        <v>71</v>
      </c>
      <c r="V13" s="63" t="s">
        <v>74</v>
      </c>
      <c r="W13" s="97" t="s">
        <v>87</v>
      </c>
      <c r="X13" s="62"/>
      <c r="Y13" s="59" t="s">
        <v>73</v>
      </c>
      <c r="Z13" s="60" t="s">
        <v>70</v>
      </c>
      <c r="AA13" s="60" t="s">
        <v>69</v>
      </c>
      <c r="AB13" s="60" t="s">
        <v>71</v>
      </c>
      <c r="AC13" s="61" t="s">
        <v>74</v>
      </c>
      <c r="AE13" s="448"/>
      <c r="AF13" s="449"/>
      <c r="AG13" s="449"/>
      <c r="AH13" s="450"/>
    </row>
    <row r="14" spans="2:34" ht="15" customHeight="1" x14ac:dyDescent="0.2">
      <c r="B14" s="73"/>
      <c r="C14" s="74"/>
      <c r="D14" s="75"/>
      <c r="F14" s="82"/>
      <c r="G14" s="83"/>
      <c r="H14" s="83"/>
      <c r="I14" s="83"/>
      <c r="J14" s="84"/>
      <c r="L14" s="82"/>
      <c r="M14" s="83"/>
      <c r="N14" s="83"/>
      <c r="O14" s="83"/>
      <c r="P14" s="84"/>
      <c r="R14" s="82"/>
      <c r="S14" s="83"/>
      <c r="T14" s="83"/>
      <c r="U14" s="83"/>
      <c r="V14" s="91"/>
      <c r="W14" s="92"/>
      <c r="Y14" s="82"/>
      <c r="Z14" s="83"/>
      <c r="AA14" s="83"/>
      <c r="AB14" s="83"/>
      <c r="AC14" s="84"/>
      <c r="AE14" s="458"/>
      <c r="AF14" s="459"/>
      <c r="AG14" s="459"/>
      <c r="AH14" s="460"/>
    </row>
    <row r="15" spans="2:34" ht="15" customHeight="1" x14ac:dyDescent="0.2">
      <c r="B15" s="76"/>
      <c r="C15" s="77"/>
      <c r="D15" s="78"/>
      <c r="F15" s="85"/>
      <c r="G15" s="86"/>
      <c r="H15" s="86"/>
      <c r="I15" s="86"/>
      <c r="J15" s="87"/>
      <c r="L15" s="85"/>
      <c r="M15" s="86"/>
      <c r="N15" s="86"/>
      <c r="O15" s="86"/>
      <c r="P15" s="87"/>
      <c r="R15" s="85"/>
      <c r="S15" s="86"/>
      <c r="T15" s="86"/>
      <c r="U15" s="86"/>
      <c r="V15" s="93"/>
      <c r="W15" s="94"/>
      <c r="Y15" s="85"/>
      <c r="Z15" s="86"/>
      <c r="AA15" s="86"/>
      <c r="AB15" s="86"/>
      <c r="AC15" s="87"/>
      <c r="AE15" s="461"/>
      <c r="AF15" s="462"/>
      <c r="AG15" s="462"/>
      <c r="AH15" s="463"/>
    </row>
    <row r="16" spans="2:34" ht="15" customHeight="1" x14ac:dyDescent="0.2">
      <c r="B16" s="76"/>
      <c r="C16" s="77"/>
      <c r="D16" s="78"/>
      <c r="F16" s="85"/>
      <c r="G16" s="86"/>
      <c r="H16" s="86"/>
      <c r="I16" s="86"/>
      <c r="J16" s="87"/>
      <c r="L16" s="85"/>
      <c r="M16" s="86"/>
      <c r="N16" s="86"/>
      <c r="O16" s="86"/>
      <c r="P16" s="87"/>
      <c r="R16" s="85"/>
      <c r="S16" s="86"/>
      <c r="T16" s="86"/>
      <c r="U16" s="86"/>
      <c r="V16" s="93"/>
      <c r="W16" s="94"/>
      <c r="Y16" s="85"/>
      <c r="Z16" s="86"/>
      <c r="AA16" s="86"/>
      <c r="AB16" s="86"/>
      <c r="AC16" s="87"/>
      <c r="AE16" s="461"/>
      <c r="AF16" s="462"/>
      <c r="AG16" s="462"/>
      <c r="AH16" s="463"/>
    </row>
    <row r="17" spans="2:34" ht="15" customHeight="1" x14ac:dyDescent="0.2">
      <c r="B17" s="76"/>
      <c r="C17" s="77"/>
      <c r="D17" s="78"/>
      <c r="F17" s="85"/>
      <c r="G17" s="86"/>
      <c r="H17" s="86"/>
      <c r="I17" s="86"/>
      <c r="J17" s="87"/>
      <c r="L17" s="85"/>
      <c r="M17" s="86"/>
      <c r="N17" s="86"/>
      <c r="O17" s="86"/>
      <c r="P17" s="87"/>
      <c r="R17" s="85"/>
      <c r="S17" s="86"/>
      <c r="T17" s="86"/>
      <c r="U17" s="86"/>
      <c r="V17" s="93"/>
      <c r="W17" s="94"/>
      <c r="Y17" s="85"/>
      <c r="Z17" s="86"/>
      <c r="AA17" s="86"/>
      <c r="AB17" s="86"/>
      <c r="AC17" s="87"/>
      <c r="AE17" s="461"/>
      <c r="AF17" s="462"/>
      <c r="AG17" s="462"/>
      <c r="AH17" s="463"/>
    </row>
    <row r="18" spans="2:34" ht="15" customHeight="1" x14ac:dyDescent="0.2">
      <c r="B18" s="76"/>
      <c r="C18" s="77"/>
      <c r="D18" s="78"/>
      <c r="F18" s="85"/>
      <c r="G18" s="86"/>
      <c r="H18" s="86"/>
      <c r="I18" s="86"/>
      <c r="J18" s="87"/>
      <c r="L18" s="85"/>
      <c r="M18" s="86"/>
      <c r="N18" s="86"/>
      <c r="O18" s="86"/>
      <c r="P18" s="87"/>
      <c r="R18" s="85"/>
      <c r="S18" s="86"/>
      <c r="T18" s="86"/>
      <c r="U18" s="86"/>
      <c r="V18" s="93"/>
      <c r="W18" s="94"/>
      <c r="Y18" s="85"/>
      <c r="Z18" s="86"/>
      <c r="AA18" s="86"/>
      <c r="AB18" s="86"/>
      <c r="AC18" s="87"/>
      <c r="AE18" s="461"/>
      <c r="AF18" s="462"/>
      <c r="AG18" s="462"/>
      <c r="AH18" s="463"/>
    </row>
    <row r="19" spans="2:34" ht="15" customHeight="1" x14ac:dyDescent="0.2">
      <c r="B19" s="76"/>
      <c r="C19" s="77"/>
      <c r="D19" s="78"/>
      <c r="F19" s="85"/>
      <c r="G19" s="86"/>
      <c r="H19" s="86"/>
      <c r="I19" s="86"/>
      <c r="J19" s="87"/>
      <c r="L19" s="85"/>
      <c r="M19" s="86"/>
      <c r="N19" s="86"/>
      <c r="O19" s="86"/>
      <c r="P19" s="87"/>
      <c r="R19" s="85"/>
      <c r="S19" s="86"/>
      <c r="T19" s="86"/>
      <c r="U19" s="86"/>
      <c r="V19" s="93"/>
      <c r="W19" s="94"/>
      <c r="Y19" s="85"/>
      <c r="Z19" s="86"/>
      <c r="AA19" s="86"/>
      <c r="AB19" s="86"/>
      <c r="AC19" s="87"/>
      <c r="AE19" s="461"/>
      <c r="AF19" s="462"/>
      <c r="AG19" s="462"/>
      <c r="AH19" s="463"/>
    </row>
    <row r="20" spans="2:34" ht="15" customHeight="1" x14ac:dyDescent="0.2">
      <c r="B20" s="76"/>
      <c r="C20" s="77"/>
      <c r="D20" s="78"/>
      <c r="F20" s="85"/>
      <c r="G20" s="86"/>
      <c r="H20" s="86"/>
      <c r="I20" s="86"/>
      <c r="J20" s="87"/>
      <c r="L20" s="85"/>
      <c r="M20" s="86"/>
      <c r="N20" s="86"/>
      <c r="O20" s="86"/>
      <c r="P20" s="87"/>
      <c r="R20" s="85"/>
      <c r="S20" s="86"/>
      <c r="T20" s="86"/>
      <c r="U20" s="86"/>
      <c r="V20" s="93"/>
      <c r="W20" s="94"/>
      <c r="Y20" s="85"/>
      <c r="Z20" s="86"/>
      <c r="AA20" s="86"/>
      <c r="AB20" s="86"/>
      <c r="AC20" s="87"/>
      <c r="AE20" s="461"/>
      <c r="AF20" s="462"/>
      <c r="AG20" s="462"/>
      <c r="AH20" s="463"/>
    </row>
    <row r="21" spans="2:34" ht="15" customHeight="1" x14ac:dyDescent="0.2">
      <c r="B21" s="76"/>
      <c r="C21" s="77"/>
      <c r="D21" s="78"/>
      <c r="F21" s="85"/>
      <c r="G21" s="86"/>
      <c r="H21" s="86"/>
      <c r="I21" s="86"/>
      <c r="J21" s="87"/>
      <c r="L21" s="85"/>
      <c r="M21" s="86"/>
      <c r="N21" s="86"/>
      <c r="O21" s="86"/>
      <c r="P21" s="87"/>
      <c r="R21" s="85"/>
      <c r="S21" s="86"/>
      <c r="T21" s="86"/>
      <c r="U21" s="86"/>
      <c r="V21" s="93"/>
      <c r="W21" s="94"/>
      <c r="Y21" s="85"/>
      <c r="Z21" s="86"/>
      <c r="AA21" s="86"/>
      <c r="AB21" s="86"/>
      <c r="AC21" s="87"/>
      <c r="AE21" s="461"/>
      <c r="AF21" s="462"/>
      <c r="AG21" s="462"/>
      <c r="AH21" s="463"/>
    </row>
    <row r="22" spans="2:34" ht="15" customHeight="1" x14ac:dyDescent="0.2">
      <c r="B22" s="76"/>
      <c r="C22" s="77"/>
      <c r="D22" s="78"/>
      <c r="F22" s="85"/>
      <c r="G22" s="86"/>
      <c r="H22" s="86"/>
      <c r="I22" s="86"/>
      <c r="J22" s="87"/>
      <c r="L22" s="85"/>
      <c r="M22" s="86"/>
      <c r="N22" s="86"/>
      <c r="O22" s="86"/>
      <c r="P22" s="87"/>
      <c r="R22" s="85"/>
      <c r="S22" s="86"/>
      <c r="T22" s="86"/>
      <c r="U22" s="86"/>
      <c r="V22" s="93"/>
      <c r="W22" s="94"/>
      <c r="Y22" s="85"/>
      <c r="Z22" s="86"/>
      <c r="AA22" s="86"/>
      <c r="AB22" s="86"/>
      <c r="AC22" s="87"/>
      <c r="AE22" s="461"/>
      <c r="AF22" s="462"/>
      <c r="AG22" s="462"/>
      <c r="AH22" s="463"/>
    </row>
    <row r="23" spans="2:34" ht="15" customHeight="1" x14ac:dyDescent="0.2">
      <c r="B23" s="76"/>
      <c r="C23" s="77"/>
      <c r="D23" s="78"/>
      <c r="F23" s="85"/>
      <c r="G23" s="86"/>
      <c r="H23" s="86"/>
      <c r="I23" s="86"/>
      <c r="J23" s="87"/>
      <c r="L23" s="85"/>
      <c r="M23" s="86"/>
      <c r="N23" s="86"/>
      <c r="O23" s="86"/>
      <c r="P23" s="87"/>
      <c r="R23" s="85"/>
      <c r="S23" s="86"/>
      <c r="T23" s="86"/>
      <c r="U23" s="86"/>
      <c r="V23" s="93"/>
      <c r="W23" s="94"/>
      <c r="Y23" s="85"/>
      <c r="Z23" s="86"/>
      <c r="AA23" s="86"/>
      <c r="AB23" s="86"/>
      <c r="AC23" s="87"/>
      <c r="AE23" s="461"/>
      <c r="AF23" s="462"/>
      <c r="AG23" s="462"/>
      <c r="AH23" s="463"/>
    </row>
    <row r="24" spans="2:34" ht="15" customHeight="1" x14ac:dyDescent="0.2">
      <c r="B24" s="76"/>
      <c r="C24" s="77"/>
      <c r="D24" s="78"/>
      <c r="F24" s="85"/>
      <c r="G24" s="86"/>
      <c r="H24" s="86"/>
      <c r="I24" s="86"/>
      <c r="J24" s="87"/>
      <c r="L24" s="85"/>
      <c r="M24" s="86"/>
      <c r="N24" s="86"/>
      <c r="O24" s="86"/>
      <c r="P24" s="87"/>
      <c r="R24" s="85"/>
      <c r="S24" s="86"/>
      <c r="T24" s="86"/>
      <c r="U24" s="86"/>
      <c r="V24" s="93"/>
      <c r="W24" s="94"/>
      <c r="Y24" s="85"/>
      <c r="Z24" s="86"/>
      <c r="AA24" s="86"/>
      <c r="AB24" s="86"/>
      <c r="AC24" s="87"/>
      <c r="AE24" s="461"/>
      <c r="AF24" s="462"/>
      <c r="AG24" s="462"/>
      <c r="AH24" s="463"/>
    </row>
    <row r="25" spans="2:34" ht="15" customHeight="1" x14ac:dyDescent="0.2">
      <c r="B25" s="76"/>
      <c r="C25" s="77"/>
      <c r="D25" s="78"/>
      <c r="F25" s="85"/>
      <c r="G25" s="86"/>
      <c r="H25" s="86"/>
      <c r="I25" s="86"/>
      <c r="J25" s="87"/>
      <c r="L25" s="85"/>
      <c r="M25" s="86"/>
      <c r="N25" s="86"/>
      <c r="O25" s="86"/>
      <c r="P25" s="87"/>
      <c r="R25" s="85"/>
      <c r="S25" s="86"/>
      <c r="T25" s="86"/>
      <c r="U25" s="86"/>
      <c r="V25" s="93"/>
      <c r="W25" s="94"/>
      <c r="Y25" s="85"/>
      <c r="Z25" s="86"/>
      <c r="AA25" s="86"/>
      <c r="AB25" s="86"/>
      <c r="AC25" s="87"/>
      <c r="AE25" s="461"/>
      <c r="AF25" s="462"/>
      <c r="AG25" s="462"/>
      <c r="AH25" s="463"/>
    </row>
    <row r="26" spans="2:34" ht="15" customHeight="1" x14ac:dyDescent="0.2">
      <c r="B26" s="76"/>
      <c r="C26" s="77"/>
      <c r="D26" s="78"/>
      <c r="F26" s="85"/>
      <c r="G26" s="86"/>
      <c r="H26" s="86"/>
      <c r="I26" s="86"/>
      <c r="J26" s="87"/>
      <c r="L26" s="85"/>
      <c r="M26" s="86"/>
      <c r="N26" s="86"/>
      <c r="O26" s="86"/>
      <c r="P26" s="87"/>
      <c r="R26" s="85"/>
      <c r="S26" s="86"/>
      <c r="T26" s="86"/>
      <c r="U26" s="86"/>
      <c r="V26" s="93"/>
      <c r="W26" s="94"/>
      <c r="Y26" s="85"/>
      <c r="Z26" s="86"/>
      <c r="AA26" s="86"/>
      <c r="AB26" s="86"/>
      <c r="AC26" s="87"/>
      <c r="AE26" s="461"/>
      <c r="AF26" s="462"/>
      <c r="AG26" s="462"/>
      <c r="AH26" s="463"/>
    </row>
    <row r="27" spans="2:34" ht="15" customHeight="1" x14ac:dyDescent="0.2">
      <c r="B27" s="76"/>
      <c r="C27" s="77"/>
      <c r="D27" s="78"/>
      <c r="F27" s="85"/>
      <c r="G27" s="86"/>
      <c r="H27" s="86"/>
      <c r="I27" s="86"/>
      <c r="J27" s="87"/>
      <c r="L27" s="85"/>
      <c r="M27" s="86"/>
      <c r="N27" s="86"/>
      <c r="O27" s="86"/>
      <c r="P27" s="87"/>
      <c r="R27" s="85"/>
      <c r="S27" s="86"/>
      <c r="T27" s="86"/>
      <c r="U27" s="86"/>
      <c r="V27" s="93"/>
      <c r="W27" s="94"/>
      <c r="Y27" s="85"/>
      <c r="Z27" s="86"/>
      <c r="AA27" s="86"/>
      <c r="AB27" s="86"/>
      <c r="AC27" s="87"/>
      <c r="AE27" s="461"/>
      <c r="AF27" s="462"/>
      <c r="AG27" s="462"/>
      <c r="AH27" s="463"/>
    </row>
    <row r="28" spans="2:34" ht="15" customHeight="1" x14ac:dyDescent="0.2">
      <c r="B28" s="76"/>
      <c r="C28" s="77"/>
      <c r="D28" s="78"/>
      <c r="F28" s="85"/>
      <c r="G28" s="86"/>
      <c r="H28" s="86"/>
      <c r="I28" s="86"/>
      <c r="J28" s="87"/>
      <c r="L28" s="85"/>
      <c r="M28" s="86"/>
      <c r="N28" s="86"/>
      <c r="O28" s="86"/>
      <c r="P28" s="87"/>
      <c r="R28" s="85"/>
      <c r="S28" s="86"/>
      <c r="T28" s="86"/>
      <c r="U28" s="86"/>
      <c r="V28" s="93"/>
      <c r="W28" s="94"/>
      <c r="Y28" s="85"/>
      <c r="Z28" s="86"/>
      <c r="AA28" s="86"/>
      <c r="AB28" s="86"/>
      <c r="AC28" s="87"/>
      <c r="AE28" s="461"/>
      <c r="AF28" s="462"/>
      <c r="AG28" s="462"/>
      <c r="AH28" s="463"/>
    </row>
    <row r="29" spans="2:34" ht="15" customHeight="1" x14ac:dyDescent="0.2">
      <c r="B29" s="76"/>
      <c r="C29" s="77"/>
      <c r="D29" s="78"/>
      <c r="F29" s="85"/>
      <c r="G29" s="86"/>
      <c r="H29" s="86"/>
      <c r="I29" s="86"/>
      <c r="J29" s="87"/>
      <c r="L29" s="85"/>
      <c r="M29" s="86"/>
      <c r="N29" s="86"/>
      <c r="O29" s="86"/>
      <c r="P29" s="87"/>
      <c r="R29" s="85"/>
      <c r="S29" s="86"/>
      <c r="T29" s="86"/>
      <c r="U29" s="86"/>
      <c r="V29" s="93"/>
      <c r="W29" s="94"/>
      <c r="Y29" s="85"/>
      <c r="Z29" s="86"/>
      <c r="AA29" s="86"/>
      <c r="AB29" s="86"/>
      <c r="AC29" s="87"/>
      <c r="AE29" s="461"/>
      <c r="AF29" s="462"/>
      <c r="AG29" s="462"/>
      <c r="AH29" s="463"/>
    </row>
    <row r="30" spans="2:34" ht="15" customHeight="1" x14ac:dyDescent="0.2">
      <c r="B30" s="76"/>
      <c r="C30" s="77"/>
      <c r="D30" s="78"/>
      <c r="F30" s="85"/>
      <c r="G30" s="86"/>
      <c r="H30" s="86"/>
      <c r="I30" s="86"/>
      <c r="J30" s="87"/>
      <c r="L30" s="85"/>
      <c r="M30" s="86"/>
      <c r="N30" s="86"/>
      <c r="O30" s="86"/>
      <c r="P30" s="87"/>
      <c r="R30" s="85"/>
      <c r="S30" s="86"/>
      <c r="T30" s="86"/>
      <c r="U30" s="86"/>
      <c r="V30" s="93"/>
      <c r="W30" s="94"/>
      <c r="Y30" s="85"/>
      <c r="Z30" s="86"/>
      <c r="AA30" s="86"/>
      <c r="AB30" s="86"/>
      <c r="AC30" s="87"/>
      <c r="AE30" s="461"/>
      <c r="AF30" s="462"/>
      <c r="AG30" s="462"/>
      <c r="AH30" s="463"/>
    </row>
    <row r="31" spans="2:34" ht="15" customHeight="1" x14ac:dyDescent="0.2">
      <c r="B31" s="76"/>
      <c r="C31" s="77"/>
      <c r="D31" s="78"/>
      <c r="F31" s="85"/>
      <c r="G31" s="86"/>
      <c r="H31" s="86"/>
      <c r="I31" s="86"/>
      <c r="J31" s="87"/>
      <c r="L31" s="85"/>
      <c r="M31" s="86"/>
      <c r="N31" s="86"/>
      <c r="O31" s="86"/>
      <c r="P31" s="87"/>
      <c r="R31" s="85"/>
      <c r="S31" s="86"/>
      <c r="T31" s="86"/>
      <c r="U31" s="86"/>
      <c r="V31" s="93"/>
      <c r="W31" s="94"/>
      <c r="Y31" s="85"/>
      <c r="Z31" s="86"/>
      <c r="AA31" s="86"/>
      <c r="AB31" s="86"/>
      <c r="AC31" s="87"/>
      <c r="AE31" s="461"/>
      <c r="AF31" s="462"/>
      <c r="AG31" s="462"/>
      <c r="AH31" s="463"/>
    </row>
    <row r="32" spans="2:34" ht="15" customHeight="1" x14ac:dyDescent="0.2">
      <c r="B32" s="76"/>
      <c r="C32" s="77"/>
      <c r="D32" s="78"/>
      <c r="F32" s="85"/>
      <c r="G32" s="86"/>
      <c r="H32" s="86"/>
      <c r="I32" s="86"/>
      <c r="J32" s="87"/>
      <c r="L32" s="85"/>
      <c r="M32" s="86"/>
      <c r="N32" s="86"/>
      <c r="O32" s="86"/>
      <c r="P32" s="87"/>
      <c r="R32" s="85"/>
      <c r="S32" s="86"/>
      <c r="T32" s="86"/>
      <c r="U32" s="86"/>
      <c r="V32" s="93"/>
      <c r="W32" s="94"/>
      <c r="Y32" s="85"/>
      <c r="Z32" s="86"/>
      <c r="AA32" s="86"/>
      <c r="AB32" s="86"/>
      <c r="AC32" s="87"/>
      <c r="AE32" s="461"/>
      <c r="AF32" s="462"/>
      <c r="AG32" s="462"/>
      <c r="AH32" s="463"/>
    </row>
    <row r="33" spans="2:34" ht="15" customHeight="1" thickBot="1" x14ac:dyDescent="0.25">
      <c r="B33" s="79"/>
      <c r="C33" s="80"/>
      <c r="D33" s="81"/>
      <c r="F33" s="88"/>
      <c r="G33" s="89"/>
      <c r="H33" s="89"/>
      <c r="I33" s="89"/>
      <c r="J33" s="90"/>
      <c r="L33" s="88"/>
      <c r="M33" s="89"/>
      <c r="N33" s="89"/>
      <c r="O33" s="89"/>
      <c r="P33" s="90"/>
      <c r="R33" s="88"/>
      <c r="S33" s="89"/>
      <c r="T33" s="89"/>
      <c r="U33" s="89"/>
      <c r="V33" s="95"/>
      <c r="W33" s="96"/>
      <c r="Y33" s="88"/>
      <c r="Z33" s="89"/>
      <c r="AA33" s="89"/>
      <c r="AB33" s="89"/>
      <c r="AC33" s="90"/>
      <c r="AE33" s="464"/>
      <c r="AF33" s="465"/>
      <c r="AG33" s="465"/>
      <c r="AH33" s="466"/>
    </row>
    <row r="36" spans="2:34" x14ac:dyDescent="0.2">
      <c r="B36" s="1"/>
      <c r="C36" s="14"/>
      <c r="D36" s="1"/>
      <c r="E36" s="1"/>
      <c r="G36" s="1" t="s">
        <v>89</v>
      </c>
      <c r="J36" s="98"/>
      <c r="L36" t="s">
        <v>90</v>
      </c>
    </row>
    <row r="37" spans="2:34" x14ac:dyDescent="0.2">
      <c r="B37" s="58"/>
      <c r="C37" s="14"/>
      <c r="D37" s="1"/>
      <c r="J37" s="99"/>
      <c r="L37" t="s">
        <v>91</v>
      </c>
    </row>
    <row r="38" spans="2:34" x14ac:dyDescent="0.2">
      <c r="B38" s="58"/>
      <c r="C38" s="14"/>
      <c r="D38" s="1"/>
      <c r="J38" s="100"/>
      <c r="L38" t="s">
        <v>92</v>
      </c>
    </row>
    <row r="39" spans="2:34" x14ac:dyDescent="0.2">
      <c r="B39" s="58"/>
      <c r="C39" s="14"/>
      <c r="D39" s="58"/>
    </row>
    <row r="40" spans="2:34" x14ac:dyDescent="0.2">
      <c r="D40" s="58"/>
    </row>
    <row r="41" spans="2:34" x14ac:dyDescent="0.2">
      <c r="D41" s="58"/>
    </row>
    <row r="42" spans="2:34" x14ac:dyDescent="0.2">
      <c r="E42" s="14"/>
    </row>
    <row r="43" spans="2:34" x14ac:dyDescent="0.2">
      <c r="D43" s="1"/>
      <c r="E43" s="14"/>
    </row>
    <row r="44" spans="2:34" x14ac:dyDescent="0.2">
      <c r="D44" s="58"/>
      <c r="E44" s="14"/>
    </row>
    <row r="45" spans="2:34" x14ac:dyDescent="0.2">
      <c r="D45" s="58"/>
      <c r="E45" s="14"/>
    </row>
    <row r="46" spans="2:34" x14ac:dyDescent="0.2">
      <c r="D46" s="58"/>
      <c r="E46" s="14"/>
    </row>
    <row r="47" spans="2:34" x14ac:dyDescent="0.2">
      <c r="E47" s="14"/>
    </row>
    <row r="48" spans="2:34" x14ac:dyDescent="0.2">
      <c r="D48" s="1"/>
      <c r="E48" s="14"/>
    </row>
    <row r="49" spans="4:5" customFormat="1" x14ac:dyDescent="0.2">
      <c r="D49" s="58"/>
      <c r="E49" s="14"/>
    </row>
    <row r="50" spans="4:5" customFormat="1" x14ac:dyDescent="0.2">
      <c r="D50" s="58"/>
      <c r="E50" s="14"/>
    </row>
    <row r="51" spans="4:5" customFormat="1" x14ac:dyDescent="0.2">
      <c r="D51" s="58"/>
      <c r="E51" s="14"/>
    </row>
    <row r="52" spans="4:5" customFormat="1" x14ac:dyDescent="0.2">
      <c r="E52" s="14"/>
    </row>
    <row r="53" spans="4:5" customFormat="1" x14ac:dyDescent="0.2">
      <c r="D53" s="1"/>
      <c r="E53" s="14"/>
    </row>
    <row r="57" spans="4:5" customFormat="1" x14ac:dyDescent="0.2">
      <c r="E57" s="14"/>
    </row>
    <row r="62" spans="4:5" customFormat="1" x14ac:dyDescent="0.2">
      <c r="E62" s="14"/>
    </row>
    <row r="63" spans="4:5" customFormat="1" x14ac:dyDescent="0.2">
      <c r="D63" s="1"/>
      <c r="E63" s="14"/>
    </row>
    <row r="64" spans="4:5" customFormat="1" x14ac:dyDescent="0.2">
      <c r="E64" s="14"/>
    </row>
    <row r="65" spans="4:5" customFormat="1" x14ac:dyDescent="0.2">
      <c r="E65" s="14"/>
    </row>
    <row r="67" spans="4:5" customFormat="1" x14ac:dyDescent="0.2">
      <c r="D67" s="1"/>
    </row>
  </sheetData>
  <sheetProtection password="D65F" sheet="1" objects="1" scenarios="1"/>
  <mergeCells count="30">
    <mergeCell ref="AE33:AH33"/>
    <mergeCell ref="AE23:AH23"/>
    <mergeCell ref="AE24:AH24"/>
    <mergeCell ref="AE25:AH25"/>
    <mergeCell ref="AE26:AH26"/>
    <mergeCell ref="AE32:AH32"/>
    <mergeCell ref="AE28:AH28"/>
    <mergeCell ref="AE27:AH27"/>
    <mergeCell ref="AE29:AH29"/>
    <mergeCell ref="AE30:AH30"/>
    <mergeCell ref="AE31:AH31"/>
    <mergeCell ref="AE18:AH18"/>
    <mergeCell ref="AE19:AH19"/>
    <mergeCell ref="AE20:AH20"/>
    <mergeCell ref="AE21:AH21"/>
    <mergeCell ref="AE22:AH22"/>
    <mergeCell ref="AE14:AH14"/>
    <mergeCell ref="AE15:AH15"/>
    <mergeCell ref="AE16:AH16"/>
    <mergeCell ref="B12:D12"/>
    <mergeCell ref="AE17:AH17"/>
    <mergeCell ref="E4:K4"/>
    <mergeCell ref="E6:K6"/>
    <mergeCell ref="E8:K8"/>
    <mergeCell ref="AE12:AH12"/>
    <mergeCell ref="AE13:AH13"/>
    <mergeCell ref="F12:J12"/>
    <mergeCell ref="L12:P12"/>
    <mergeCell ref="R12:W12"/>
    <mergeCell ref="Y12:AC12"/>
  </mergeCells>
  <conditionalFormatting sqref="H14:J33">
    <cfRule type="colorScale" priority="7">
      <colorScale>
        <cfvo type="num" val="1"/>
        <cfvo type="num" val="2"/>
        <cfvo type="num" val="3"/>
        <color theme="3" tint="0.79998168889431442"/>
        <color rgb="FFFFFF99"/>
        <color theme="5" tint="0.59999389629810485"/>
      </colorScale>
    </cfRule>
  </conditionalFormatting>
  <conditionalFormatting sqref="L14:P33">
    <cfRule type="colorScale" priority="6">
      <colorScale>
        <cfvo type="num" val="1"/>
        <cfvo type="num" val="2"/>
        <cfvo type="num" val="3"/>
        <color theme="3" tint="0.79998168889431442"/>
        <color rgb="FFFFFF99"/>
        <color theme="5" tint="0.59999389629810485"/>
      </colorScale>
    </cfRule>
  </conditionalFormatting>
  <conditionalFormatting sqref="Y14:AC33">
    <cfRule type="colorScale" priority="5">
      <colorScale>
        <cfvo type="num" val="1"/>
        <cfvo type="num" val="2"/>
        <cfvo type="num" val="3"/>
        <color theme="3" tint="0.79998168889431442"/>
        <color rgb="FFFFFF99"/>
        <color theme="5" tint="0.59999389629810485"/>
      </colorScale>
    </cfRule>
  </conditionalFormatting>
  <conditionalFormatting sqref="R14:W33">
    <cfRule type="expression" dxfId="2" priority="1">
      <formula>IF(R14="C",TRUE,FALSE)</formula>
    </cfRule>
    <cfRule type="expression" dxfId="1" priority="2">
      <formula>IF(R14="B",TRUE,FALSE)</formula>
    </cfRule>
    <cfRule type="expression" dxfId="0" priority="3">
      <formula>IF(R14="A",TRUE,FALSE)</formula>
    </cfRule>
  </conditionalFormatting>
  <dataValidations xWindow="667" yWindow="622" count="8">
    <dataValidation type="list" allowBlank="1" showInputMessage="1" showErrorMessage="1" error="Es können nur Eingaben aus der Auswahlliste erfolgen" prompt="Beurteilung erfolgte" sqref="D14:D33">
      <formula1>Witterung</formula1>
    </dataValidation>
    <dataValidation type="list" allowBlank="1" showErrorMessage="1" error="Es können nur Eingaben aus der Auswahlliste erfolgen" sqref="F14:G33">
      <formula1>Wahl</formula1>
    </dataValidation>
    <dataValidation type="list" allowBlank="1" showInputMessage="1" showErrorMessage="1" error="Es können nur Eingaben aus der Auswahlliste erfolgen" prompt="1=kein/verein-zelt_x000a_2=wenig_x000a_3=mittel/viel" sqref="AB14:AB33 H14:H33 M14:M33 O14:O33 Z14:Z33">
      <formula1>Bewertung</formula1>
    </dataValidation>
    <dataValidation type="list" allowBlank="1" showInputMessage="1" showErrorMessage="1" error="Es können nur Eingaben aus der Auswahlliste erfolgen" prompt="1=kein_x000a_2=wenig/mittel_x000a_3=viel" sqref="AA14:AA33 I14:I33 N14:N33">
      <formula1>Bewertung</formula1>
    </dataValidation>
    <dataValidation type="list" allowBlank="1" showInputMessage="1" showErrorMessage="1" error="Es können nur Eingaben aus der Auswahlliste erfolgen" prompt="1=kein/Verein-zelt_x000a_2=wenig_x000a_3=mittel/viel" sqref="J14:J33">
      <formula1>Bewertung</formula1>
    </dataValidation>
    <dataValidation type="list" allowBlank="1" showInputMessage="1" showErrorMessage="1" error="Es können nur Eingaben aus der Auswahlliste erfolgen" prompt="1=kein_x000a_2=vereinzelt_x000a_3=viel" sqref="Y14:Y33 L14:L33">
      <formula1>Bewertung</formula1>
    </dataValidation>
    <dataValidation type="list" allowBlank="1" showInputMessage="1" showErrorMessage="1" error="Es können nur Eingaben aus der Auswahlliste erfolgen" prompt="1=kein/wenig &lt; 10%_x000a_2=mittel 10-50%_x000a_3=viel &gt;50%" sqref="AC14:AC33 P14:P33">
      <formula1>Bewertung</formula1>
    </dataValidation>
    <dataValidation type="list" allowBlank="1" showInputMessage="1" showErrorMessage="1" error="Es können nur Eingaben aus der Auswahlliste erfolgen" prompt="A=kein_x000a_B=wenig/ mittel_x000a_C=gross" sqref="R14:W33">
      <formula1>Verschlechterung</formula1>
    </dataValidation>
  </dataValidations>
  <pageMargins left="0.19685039370078741" right="0.19685039370078741" top="0.78740157480314965" bottom="0.78740157480314965"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2:AK92"/>
  <sheetViews>
    <sheetView showGridLines="0" showRowColHeaders="0" zoomScaleNormal="100" workbookViewId="0"/>
  </sheetViews>
  <sheetFormatPr baseColWidth="10" defaultRowHeight="15" x14ac:dyDescent="0.2"/>
  <cols>
    <col min="1" max="1" width="10.7109375" style="121" customWidth="1"/>
    <col min="2" max="2" width="2.7109375" style="121" customWidth="1"/>
    <col min="3" max="5" width="18.7109375" style="121" customWidth="1"/>
    <col min="6" max="6" width="5.7109375" style="121" customWidth="1"/>
    <col min="7" max="9" width="20.7109375" style="121" customWidth="1"/>
    <col min="10" max="10" width="2.7109375" style="121" customWidth="1"/>
    <col min="11" max="11" width="5.7109375" style="121" customWidth="1"/>
    <col min="12" max="12" width="5.7109375" style="122" customWidth="1"/>
    <col min="13" max="17" width="5.7109375" style="121" customWidth="1"/>
    <col min="18" max="18" width="5.7109375" style="122" customWidth="1"/>
    <col min="19" max="24" width="5.7109375" style="121" customWidth="1"/>
    <col min="25" max="25" width="5.7109375" style="122" customWidth="1"/>
    <col min="26" max="31" width="5.7109375" style="121" customWidth="1"/>
    <col min="32" max="35" width="11.42578125" style="121"/>
    <col min="36" max="36" width="3.7109375" style="121" customWidth="1"/>
    <col min="37" max="16384" width="11.42578125" style="121"/>
  </cols>
  <sheetData>
    <row r="2" spans="2:37" s="105" customFormat="1" ht="5.0999999999999996" customHeight="1" thickBot="1" x14ac:dyDescent="0.25">
      <c r="E2" s="128"/>
      <c r="F2" s="104"/>
      <c r="G2" s="104"/>
      <c r="H2" s="104"/>
      <c r="I2" s="104"/>
      <c r="J2" s="104"/>
      <c r="K2" s="104"/>
      <c r="L2" s="104"/>
      <c r="M2" s="128"/>
      <c r="N2" s="128"/>
      <c r="R2" s="111"/>
      <c r="Y2" s="111"/>
      <c r="AA2" s="111"/>
      <c r="AB2" s="111"/>
      <c r="AC2" s="111"/>
      <c r="AD2" s="111"/>
      <c r="AE2" s="111"/>
      <c r="AF2" s="111"/>
      <c r="AG2" s="111"/>
      <c r="AH2" s="111"/>
      <c r="AI2" s="111"/>
      <c r="AJ2" s="111"/>
      <c r="AK2" s="111"/>
    </row>
    <row r="3" spans="2:37" ht="15.75" x14ac:dyDescent="0.2">
      <c r="B3" s="133"/>
      <c r="C3" s="134" t="s">
        <v>93</v>
      </c>
      <c r="D3" s="135"/>
      <c r="E3" s="135"/>
      <c r="F3" s="135"/>
      <c r="G3" s="135"/>
      <c r="H3" s="135"/>
      <c r="I3" s="135"/>
      <c r="J3" s="136"/>
      <c r="AA3" s="122"/>
      <c r="AB3" s="115"/>
      <c r="AC3" s="122"/>
      <c r="AD3" s="122"/>
      <c r="AE3" s="122"/>
      <c r="AF3" s="122"/>
      <c r="AG3" s="122"/>
      <c r="AH3" s="122"/>
      <c r="AI3" s="122"/>
      <c r="AJ3" s="122"/>
      <c r="AK3" s="122"/>
    </row>
    <row r="4" spans="2:37" x14ac:dyDescent="0.2">
      <c r="B4" s="120"/>
      <c r="C4" s="122"/>
      <c r="D4" s="122"/>
      <c r="E4" s="122"/>
      <c r="F4" s="122"/>
      <c r="G4" s="122"/>
      <c r="H4" s="122"/>
      <c r="I4" s="122"/>
      <c r="J4" s="137"/>
      <c r="AA4" s="122"/>
      <c r="AB4" s="122"/>
      <c r="AC4" s="122"/>
      <c r="AD4" s="122"/>
      <c r="AE4" s="122"/>
      <c r="AF4" s="122"/>
      <c r="AG4" s="122"/>
      <c r="AH4" s="122"/>
      <c r="AI4" s="122"/>
      <c r="AJ4" s="122"/>
      <c r="AK4" s="122"/>
    </row>
    <row r="5" spans="2:37" ht="24.95" customHeight="1" x14ac:dyDescent="0.2">
      <c r="B5" s="120"/>
      <c r="C5" s="115" t="s">
        <v>96</v>
      </c>
      <c r="D5" s="476"/>
      <c r="E5" s="477"/>
      <c r="F5" s="102"/>
      <c r="G5" s="115" t="s">
        <v>99</v>
      </c>
      <c r="H5" s="478"/>
      <c r="I5" s="479"/>
      <c r="J5" s="116"/>
      <c r="K5" s="102"/>
      <c r="L5" s="102"/>
      <c r="AA5" s="122"/>
      <c r="AB5" s="122"/>
      <c r="AC5" s="122"/>
      <c r="AD5" s="122"/>
      <c r="AE5" s="122"/>
      <c r="AF5" s="122"/>
      <c r="AG5" s="122"/>
      <c r="AH5" s="122"/>
      <c r="AI5" s="122"/>
      <c r="AJ5" s="122"/>
      <c r="AK5" s="122"/>
    </row>
    <row r="6" spans="2:37" ht="24.95" customHeight="1" x14ac:dyDescent="0.2">
      <c r="B6" s="120"/>
      <c r="C6" s="122"/>
      <c r="D6" s="122"/>
      <c r="E6" s="122"/>
      <c r="F6" s="102"/>
      <c r="G6" s="102"/>
      <c r="H6" s="102"/>
      <c r="I6" s="102"/>
      <c r="J6" s="116"/>
      <c r="K6" s="102"/>
      <c r="L6" s="102"/>
      <c r="AA6" s="122"/>
      <c r="AB6" s="122"/>
      <c r="AC6" s="122"/>
      <c r="AD6" s="122"/>
      <c r="AE6" s="122"/>
      <c r="AF6" s="122"/>
      <c r="AG6" s="122"/>
      <c r="AH6" s="122"/>
      <c r="AI6" s="122"/>
      <c r="AJ6" s="122"/>
      <c r="AK6" s="122"/>
    </row>
    <row r="7" spans="2:37" ht="24.95" customHeight="1" x14ac:dyDescent="0.2">
      <c r="B7" s="120"/>
      <c r="C7" s="115" t="s">
        <v>97</v>
      </c>
      <c r="D7" s="476"/>
      <c r="E7" s="477"/>
      <c r="F7" s="102"/>
      <c r="G7" s="115" t="s">
        <v>100</v>
      </c>
      <c r="H7" s="103"/>
      <c r="I7" s="102"/>
      <c r="J7" s="116"/>
      <c r="K7" s="102"/>
      <c r="L7" s="102"/>
      <c r="AA7" s="122"/>
      <c r="AB7" s="122"/>
      <c r="AC7" s="122"/>
      <c r="AD7" s="122"/>
      <c r="AE7" s="122"/>
      <c r="AF7" s="122"/>
      <c r="AG7" s="122"/>
      <c r="AH7" s="122"/>
      <c r="AI7" s="122"/>
      <c r="AJ7" s="122"/>
      <c r="AK7" s="122"/>
    </row>
    <row r="8" spans="2:37" ht="24.95" customHeight="1" x14ac:dyDescent="0.2">
      <c r="B8" s="120"/>
      <c r="C8" s="122"/>
      <c r="D8" s="122"/>
      <c r="E8" s="122"/>
      <c r="F8" s="102"/>
      <c r="G8" s="102"/>
      <c r="H8" s="102"/>
      <c r="I8" s="102"/>
      <c r="J8" s="116"/>
      <c r="K8" s="102"/>
      <c r="L8" s="102"/>
      <c r="AA8" s="122"/>
      <c r="AB8" s="122"/>
      <c r="AC8" s="122"/>
      <c r="AD8" s="122"/>
      <c r="AE8" s="122"/>
      <c r="AF8" s="122"/>
      <c r="AG8" s="122"/>
      <c r="AH8" s="122"/>
      <c r="AI8" s="122"/>
      <c r="AJ8" s="122"/>
      <c r="AK8" s="122"/>
    </row>
    <row r="9" spans="2:37" ht="24.95" customHeight="1" x14ac:dyDescent="0.2">
      <c r="B9" s="120"/>
      <c r="C9" s="115" t="s">
        <v>98</v>
      </c>
      <c r="D9" s="476"/>
      <c r="E9" s="477"/>
      <c r="F9" s="102"/>
      <c r="G9" s="115" t="s">
        <v>101</v>
      </c>
      <c r="H9" s="151" t="s">
        <v>94</v>
      </c>
      <c r="I9" s="151" t="s">
        <v>95</v>
      </c>
      <c r="J9" s="116"/>
      <c r="K9" s="102"/>
      <c r="L9" s="102"/>
      <c r="AA9" s="122"/>
      <c r="AB9" s="122"/>
      <c r="AC9" s="122"/>
      <c r="AD9" s="122"/>
      <c r="AE9" s="122"/>
      <c r="AF9" s="122"/>
      <c r="AG9" s="122"/>
      <c r="AH9" s="122"/>
      <c r="AI9" s="122"/>
      <c r="AJ9" s="122"/>
      <c r="AK9" s="122"/>
    </row>
    <row r="10" spans="2:37" ht="16.5" thickBot="1" x14ac:dyDescent="0.25">
      <c r="B10" s="138"/>
      <c r="C10" s="117"/>
      <c r="D10" s="139"/>
      <c r="E10" s="139"/>
      <c r="F10" s="118"/>
      <c r="G10" s="117"/>
      <c r="H10" s="118"/>
      <c r="I10" s="118"/>
      <c r="J10" s="119"/>
      <c r="K10" s="102"/>
      <c r="L10" s="102"/>
      <c r="AA10" s="122"/>
      <c r="AB10" s="122"/>
      <c r="AC10" s="122"/>
      <c r="AD10" s="122"/>
      <c r="AE10" s="122"/>
      <c r="AF10" s="122"/>
      <c r="AG10" s="122"/>
      <c r="AH10" s="122"/>
      <c r="AI10" s="122"/>
      <c r="AJ10" s="122"/>
      <c r="AK10" s="122"/>
    </row>
    <row r="11" spans="2:37" s="111" customFormat="1" ht="5.0999999999999996" customHeight="1" thickBot="1" x14ac:dyDescent="0.25">
      <c r="F11" s="104"/>
      <c r="G11" s="101"/>
      <c r="H11" s="101"/>
      <c r="I11" s="101"/>
      <c r="J11" s="104"/>
      <c r="K11" s="104"/>
      <c r="L11" s="104"/>
      <c r="M11" s="140"/>
      <c r="N11" s="140"/>
    </row>
    <row r="12" spans="2:37" s="105" customFormat="1" ht="5.0999999999999996" customHeight="1" x14ac:dyDescent="0.2">
      <c r="B12" s="141"/>
      <c r="C12" s="106"/>
      <c r="D12" s="106"/>
      <c r="E12" s="142"/>
      <c r="F12" s="107"/>
      <c r="G12" s="107"/>
      <c r="H12" s="107"/>
      <c r="I12" s="107"/>
      <c r="J12" s="108"/>
      <c r="K12" s="104"/>
      <c r="L12" s="104"/>
      <c r="M12" s="128"/>
      <c r="N12" s="128"/>
      <c r="R12" s="111"/>
      <c r="Y12" s="111"/>
      <c r="AA12" s="111"/>
      <c r="AB12" s="111"/>
      <c r="AC12" s="111"/>
      <c r="AD12" s="111"/>
      <c r="AE12" s="111"/>
      <c r="AF12" s="111"/>
      <c r="AG12" s="111"/>
      <c r="AH12" s="111"/>
      <c r="AI12" s="111"/>
      <c r="AJ12" s="111"/>
      <c r="AK12" s="111"/>
    </row>
    <row r="13" spans="2:37" s="105" customFormat="1" ht="15.75" x14ac:dyDescent="0.2">
      <c r="B13" s="123"/>
      <c r="C13" s="109" t="s">
        <v>102</v>
      </c>
      <c r="D13" s="111"/>
      <c r="E13" s="140"/>
      <c r="F13" s="104"/>
      <c r="G13" s="104"/>
      <c r="H13" s="104"/>
      <c r="I13" s="104"/>
      <c r="J13" s="110"/>
      <c r="K13" s="104"/>
      <c r="L13" s="104"/>
      <c r="M13" s="128"/>
      <c r="N13" s="128"/>
      <c r="R13" s="111"/>
      <c r="Y13" s="111"/>
      <c r="AA13" s="111"/>
      <c r="AB13" s="111"/>
      <c r="AC13" s="111"/>
      <c r="AD13" s="111"/>
      <c r="AE13" s="111"/>
      <c r="AF13" s="111"/>
      <c r="AG13" s="111"/>
      <c r="AH13" s="111"/>
      <c r="AI13" s="111"/>
      <c r="AJ13" s="111"/>
      <c r="AK13" s="111"/>
    </row>
    <row r="14" spans="2:37" s="105" customFormat="1" ht="5.0999999999999996" customHeight="1" x14ac:dyDescent="0.2">
      <c r="B14" s="123"/>
      <c r="C14" s="111"/>
      <c r="D14" s="111"/>
      <c r="E14" s="140"/>
      <c r="F14" s="104"/>
      <c r="G14" s="104"/>
      <c r="H14" s="104"/>
      <c r="I14" s="104"/>
      <c r="J14" s="110"/>
      <c r="K14" s="104"/>
      <c r="L14" s="104"/>
      <c r="M14" s="128"/>
      <c r="N14" s="128"/>
      <c r="R14" s="111"/>
      <c r="Y14" s="111"/>
      <c r="AA14" s="111"/>
      <c r="AB14" s="111"/>
      <c r="AC14" s="111"/>
      <c r="AD14" s="111"/>
      <c r="AE14" s="111"/>
      <c r="AF14" s="111"/>
      <c r="AG14" s="111"/>
      <c r="AH14" s="111"/>
      <c r="AI14" s="111"/>
      <c r="AJ14" s="111"/>
      <c r="AK14" s="111"/>
    </row>
    <row r="15" spans="2:37" s="105" customFormat="1" x14ac:dyDescent="0.2">
      <c r="B15" s="123"/>
      <c r="C15" s="124" t="s">
        <v>67</v>
      </c>
      <c r="D15" s="125"/>
      <c r="E15" s="126"/>
      <c r="F15" s="104"/>
      <c r="G15" s="127" t="s">
        <v>79</v>
      </c>
      <c r="H15" s="103" t="s">
        <v>80</v>
      </c>
      <c r="I15" s="101"/>
      <c r="J15" s="110"/>
      <c r="K15" s="104"/>
      <c r="L15" s="104"/>
      <c r="M15" s="128"/>
      <c r="N15" s="128"/>
      <c r="R15" s="111"/>
      <c r="Y15" s="111"/>
      <c r="AA15" s="111"/>
      <c r="AB15" s="111"/>
      <c r="AC15" s="111"/>
      <c r="AD15" s="111"/>
      <c r="AE15" s="111"/>
      <c r="AF15" s="111"/>
      <c r="AG15" s="111"/>
      <c r="AH15" s="111"/>
      <c r="AI15" s="111"/>
      <c r="AJ15" s="111"/>
      <c r="AK15" s="111"/>
    </row>
    <row r="16" spans="2:37" s="105" customFormat="1" ht="5.0999999999999996" customHeight="1" x14ac:dyDescent="0.2">
      <c r="B16" s="123"/>
      <c r="C16" s="111"/>
      <c r="D16" s="111"/>
      <c r="E16" s="111"/>
      <c r="F16" s="104"/>
      <c r="G16" s="101"/>
      <c r="H16" s="101"/>
      <c r="I16" s="101"/>
      <c r="J16" s="110"/>
      <c r="K16" s="104"/>
      <c r="L16" s="104"/>
      <c r="M16" s="128"/>
      <c r="N16" s="128"/>
      <c r="R16" s="111"/>
      <c r="Y16" s="111"/>
      <c r="AA16" s="111"/>
      <c r="AB16" s="111"/>
      <c r="AC16" s="111"/>
      <c r="AD16" s="111"/>
      <c r="AE16" s="111"/>
      <c r="AF16" s="111"/>
      <c r="AG16" s="111"/>
      <c r="AH16" s="111"/>
      <c r="AI16" s="111"/>
      <c r="AJ16" s="111"/>
      <c r="AK16" s="111"/>
    </row>
    <row r="17" spans="2:37" s="105" customFormat="1" x14ac:dyDescent="0.2">
      <c r="B17" s="123"/>
      <c r="C17" s="124" t="s">
        <v>68</v>
      </c>
      <c r="D17" s="125"/>
      <c r="E17" s="126"/>
      <c r="F17" s="104"/>
      <c r="G17" s="127" t="s">
        <v>103</v>
      </c>
      <c r="H17" s="103" t="s">
        <v>80</v>
      </c>
      <c r="I17" s="101"/>
      <c r="J17" s="110"/>
      <c r="K17" s="104"/>
      <c r="L17" s="104"/>
      <c r="M17" s="128"/>
      <c r="N17" s="128"/>
      <c r="R17" s="111"/>
      <c r="Y17" s="111"/>
      <c r="AA17" s="111"/>
      <c r="AB17" s="111"/>
      <c r="AC17" s="111"/>
      <c r="AD17" s="111"/>
      <c r="AE17" s="111"/>
      <c r="AF17" s="111"/>
      <c r="AG17" s="111"/>
      <c r="AH17" s="111"/>
      <c r="AI17" s="111"/>
      <c r="AJ17" s="111"/>
      <c r="AK17" s="111"/>
    </row>
    <row r="18" spans="2:37" s="105" customFormat="1" ht="5.0999999999999996" customHeight="1" x14ac:dyDescent="0.2">
      <c r="B18" s="123"/>
      <c r="C18" s="111"/>
      <c r="D18" s="111"/>
      <c r="E18" s="111"/>
      <c r="F18" s="104"/>
      <c r="G18" s="101"/>
      <c r="H18" s="101"/>
      <c r="I18" s="101"/>
      <c r="J18" s="110"/>
      <c r="K18" s="104"/>
      <c r="L18" s="104"/>
      <c r="M18" s="128"/>
      <c r="N18" s="128"/>
      <c r="R18" s="111"/>
      <c r="Y18" s="111"/>
      <c r="AA18" s="111"/>
      <c r="AB18" s="111"/>
      <c r="AC18" s="111"/>
      <c r="AD18" s="111"/>
      <c r="AE18" s="111"/>
      <c r="AF18" s="111"/>
      <c r="AG18" s="111"/>
      <c r="AH18" s="111"/>
      <c r="AI18" s="111"/>
      <c r="AJ18" s="111"/>
      <c r="AK18" s="111"/>
    </row>
    <row r="19" spans="2:37" s="105" customFormat="1" ht="15.75" x14ac:dyDescent="0.2">
      <c r="B19" s="123"/>
      <c r="C19" s="111"/>
      <c r="D19" s="122"/>
      <c r="E19" s="102" t="s">
        <v>119</v>
      </c>
      <c r="F19" s="104"/>
      <c r="G19" s="143">
        <v>1</v>
      </c>
      <c r="H19" s="144">
        <v>2</v>
      </c>
      <c r="I19" s="145">
        <v>3</v>
      </c>
      <c r="J19" s="110"/>
      <c r="K19" s="104"/>
      <c r="L19" s="104"/>
      <c r="M19" s="128"/>
      <c r="N19" s="128"/>
      <c r="R19" s="111"/>
      <c r="Y19" s="111"/>
      <c r="AA19" s="111"/>
      <c r="AB19" s="111"/>
      <c r="AC19" s="111"/>
      <c r="AD19" s="111"/>
      <c r="AE19" s="111"/>
      <c r="AF19" s="111"/>
      <c r="AG19" s="111"/>
      <c r="AH19" s="111"/>
      <c r="AI19" s="111"/>
      <c r="AJ19" s="111"/>
      <c r="AK19" s="111"/>
    </row>
    <row r="20" spans="2:37" s="105" customFormat="1" ht="5.0999999999999996" customHeight="1" x14ac:dyDescent="0.2">
      <c r="B20" s="123"/>
      <c r="C20" s="111"/>
      <c r="D20" s="111"/>
      <c r="E20" s="111"/>
      <c r="F20" s="104"/>
      <c r="G20" s="101"/>
      <c r="H20" s="101"/>
      <c r="I20" s="101"/>
      <c r="J20" s="110"/>
      <c r="K20" s="104"/>
      <c r="L20" s="104"/>
      <c r="M20" s="128"/>
      <c r="N20" s="128"/>
      <c r="R20" s="111"/>
      <c r="Y20" s="111"/>
      <c r="AA20" s="111"/>
      <c r="AB20" s="111"/>
      <c r="AC20" s="111"/>
      <c r="AD20" s="111"/>
      <c r="AE20" s="111"/>
      <c r="AF20" s="111"/>
      <c r="AG20" s="111"/>
      <c r="AH20" s="111"/>
      <c r="AI20" s="111"/>
      <c r="AJ20" s="111"/>
      <c r="AK20" s="111"/>
    </row>
    <row r="21" spans="2:37" s="105" customFormat="1" x14ac:dyDescent="0.2">
      <c r="B21" s="123"/>
      <c r="C21" s="124" t="s">
        <v>70</v>
      </c>
      <c r="D21" s="125"/>
      <c r="E21" s="129"/>
      <c r="F21" s="104"/>
      <c r="G21" s="130" t="s">
        <v>105</v>
      </c>
      <c r="H21" s="131" t="s">
        <v>106</v>
      </c>
      <c r="I21" s="132" t="s">
        <v>107</v>
      </c>
      <c r="J21" s="110"/>
      <c r="K21" s="104"/>
      <c r="L21" s="104"/>
      <c r="M21" s="128"/>
      <c r="N21" s="128"/>
      <c r="R21" s="111"/>
      <c r="Y21" s="111"/>
      <c r="AA21" s="111"/>
      <c r="AB21" s="111"/>
      <c r="AC21" s="111"/>
      <c r="AD21" s="111"/>
      <c r="AE21" s="111"/>
      <c r="AF21" s="111"/>
      <c r="AG21" s="111"/>
      <c r="AH21" s="111"/>
      <c r="AI21" s="111"/>
      <c r="AJ21" s="111"/>
      <c r="AK21" s="111"/>
    </row>
    <row r="22" spans="2:37" s="105" customFormat="1" ht="5.0999999999999996" customHeight="1" x14ac:dyDescent="0.2">
      <c r="B22" s="123"/>
      <c r="C22" s="111"/>
      <c r="D22" s="111"/>
      <c r="E22" s="111"/>
      <c r="F22" s="104"/>
      <c r="G22" s="101"/>
      <c r="H22" s="101"/>
      <c r="I22" s="101"/>
      <c r="J22" s="110"/>
      <c r="K22" s="104"/>
      <c r="L22" s="104"/>
      <c r="M22" s="128"/>
      <c r="N22" s="128"/>
      <c r="R22" s="111"/>
      <c r="Y22" s="111"/>
      <c r="AA22" s="111"/>
      <c r="AB22" s="111"/>
      <c r="AC22" s="111"/>
      <c r="AD22" s="111"/>
      <c r="AE22" s="111"/>
      <c r="AF22" s="111"/>
      <c r="AG22" s="111"/>
      <c r="AH22" s="111"/>
      <c r="AI22" s="111"/>
      <c r="AJ22" s="111"/>
      <c r="AK22" s="111"/>
    </row>
    <row r="23" spans="2:37" s="105" customFormat="1" x14ac:dyDescent="0.2">
      <c r="B23" s="123"/>
      <c r="C23" s="124" t="s">
        <v>69</v>
      </c>
      <c r="D23" s="125"/>
      <c r="E23" s="129"/>
      <c r="F23" s="104"/>
      <c r="G23" s="130" t="s">
        <v>108</v>
      </c>
      <c r="H23" s="131" t="s">
        <v>109</v>
      </c>
      <c r="I23" s="132" t="s">
        <v>110</v>
      </c>
      <c r="J23" s="110"/>
      <c r="K23" s="104"/>
      <c r="L23" s="104"/>
      <c r="M23" s="128"/>
      <c r="N23" s="128"/>
      <c r="R23" s="111"/>
      <c r="Y23" s="111"/>
      <c r="AA23" s="111"/>
      <c r="AB23" s="111"/>
      <c r="AC23" s="111"/>
      <c r="AD23" s="111"/>
      <c r="AE23" s="111"/>
      <c r="AF23" s="111"/>
      <c r="AG23" s="111"/>
      <c r="AH23" s="111"/>
      <c r="AI23" s="111"/>
      <c r="AJ23" s="111"/>
      <c r="AK23" s="111"/>
    </row>
    <row r="24" spans="2:37" s="105" customFormat="1" ht="5.0999999999999996" customHeight="1" x14ac:dyDescent="0.2">
      <c r="B24" s="123"/>
      <c r="C24" s="111"/>
      <c r="D24" s="111"/>
      <c r="E24" s="111"/>
      <c r="F24" s="104"/>
      <c r="G24" s="101"/>
      <c r="H24" s="101"/>
      <c r="I24" s="101"/>
      <c r="J24" s="110"/>
      <c r="K24" s="104"/>
      <c r="L24" s="104"/>
      <c r="M24" s="128"/>
      <c r="N24" s="128"/>
      <c r="R24" s="111"/>
      <c r="Y24" s="111"/>
      <c r="AA24" s="111"/>
      <c r="AB24" s="111"/>
      <c r="AC24" s="111"/>
      <c r="AD24" s="111"/>
      <c r="AE24" s="111"/>
      <c r="AF24" s="111"/>
      <c r="AG24" s="111"/>
      <c r="AH24" s="111"/>
      <c r="AI24" s="111"/>
      <c r="AJ24" s="111"/>
      <c r="AK24" s="111"/>
    </row>
    <row r="25" spans="2:37" s="105" customFormat="1" x14ac:dyDescent="0.2">
      <c r="B25" s="123"/>
      <c r="C25" s="124" t="s">
        <v>71</v>
      </c>
      <c r="D25" s="125"/>
      <c r="E25" s="129"/>
      <c r="F25" s="104"/>
      <c r="G25" s="130" t="s">
        <v>105</v>
      </c>
      <c r="H25" s="131" t="s">
        <v>106</v>
      </c>
      <c r="I25" s="132" t="s">
        <v>107</v>
      </c>
      <c r="J25" s="110"/>
      <c r="K25" s="104"/>
      <c r="L25" s="104"/>
      <c r="M25" s="128"/>
      <c r="N25" s="128"/>
      <c r="R25" s="111"/>
      <c r="Y25" s="111"/>
      <c r="AA25" s="111"/>
      <c r="AB25" s="111"/>
      <c r="AC25" s="111"/>
      <c r="AD25" s="111"/>
      <c r="AE25" s="111"/>
      <c r="AF25" s="111"/>
      <c r="AG25" s="111"/>
      <c r="AH25" s="111"/>
      <c r="AI25" s="111"/>
      <c r="AJ25" s="111"/>
      <c r="AK25" s="111"/>
    </row>
    <row r="26" spans="2:37" s="105" customFormat="1" ht="5.0999999999999996" customHeight="1" x14ac:dyDescent="0.2">
      <c r="B26" s="123"/>
      <c r="C26" s="111"/>
      <c r="D26" s="111"/>
      <c r="E26" s="111"/>
      <c r="F26" s="104"/>
      <c r="G26" s="101"/>
      <c r="H26" s="101"/>
      <c r="I26" s="101"/>
      <c r="J26" s="110"/>
      <c r="K26" s="104"/>
      <c r="L26" s="104"/>
      <c r="M26" s="128"/>
      <c r="N26" s="128"/>
      <c r="R26" s="111"/>
      <c r="Y26" s="111"/>
      <c r="AA26" s="111"/>
      <c r="AB26" s="111"/>
      <c r="AC26" s="111"/>
      <c r="AD26" s="111"/>
      <c r="AE26" s="111"/>
      <c r="AF26" s="111"/>
      <c r="AG26" s="111"/>
      <c r="AH26" s="111"/>
      <c r="AI26" s="111"/>
      <c r="AJ26" s="111"/>
      <c r="AK26" s="111"/>
    </row>
    <row r="27" spans="2:37" s="105" customFormat="1" x14ac:dyDescent="0.2">
      <c r="B27" s="123"/>
      <c r="C27" s="467" t="s">
        <v>111</v>
      </c>
      <c r="D27" s="468"/>
      <c r="E27" s="468"/>
      <c r="F27" s="468"/>
      <c r="G27" s="468"/>
      <c r="H27" s="468"/>
      <c r="I27" s="469"/>
      <c r="J27" s="110"/>
      <c r="K27" s="104"/>
      <c r="L27" s="104"/>
      <c r="M27" s="128"/>
      <c r="N27" s="128"/>
      <c r="R27" s="111"/>
      <c r="Y27" s="111"/>
      <c r="AA27" s="111"/>
      <c r="AB27" s="111"/>
      <c r="AC27" s="111"/>
      <c r="AD27" s="111"/>
      <c r="AE27" s="111"/>
      <c r="AF27" s="111"/>
      <c r="AG27" s="111"/>
      <c r="AH27" s="111"/>
      <c r="AI27" s="111"/>
      <c r="AJ27" s="111"/>
      <c r="AK27" s="111"/>
    </row>
    <row r="28" spans="2:37" s="105" customFormat="1" x14ac:dyDescent="0.2">
      <c r="B28" s="123"/>
      <c r="C28" s="470"/>
      <c r="D28" s="471"/>
      <c r="E28" s="471"/>
      <c r="F28" s="471"/>
      <c r="G28" s="471"/>
      <c r="H28" s="471"/>
      <c r="I28" s="472"/>
      <c r="J28" s="110"/>
      <c r="K28" s="104"/>
      <c r="L28" s="104"/>
      <c r="M28" s="128"/>
      <c r="N28" s="128"/>
      <c r="R28" s="111"/>
      <c r="Y28" s="111"/>
      <c r="AA28" s="111"/>
      <c r="AB28" s="111"/>
      <c r="AC28" s="111"/>
      <c r="AD28" s="111"/>
      <c r="AE28" s="111"/>
      <c r="AF28" s="111"/>
      <c r="AG28" s="111"/>
      <c r="AH28" s="111"/>
      <c r="AI28" s="111"/>
      <c r="AJ28" s="111"/>
      <c r="AK28" s="111"/>
    </row>
    <row r="29" spans="2:37" x14ac:dyDescent="0.2">
      <c r="B29" s="120"/>
      <c r="C29" s="473"/>
      <c r="D29" s="474"/>
      <c r="E29" s="474"/>
      <c r="F29" s="474"/>
      <c r="G29" s="474"/>
      <c r="H29" s="474"/>
      <c r="I29" s="475"/>
      <c r="J29" s="137"/>
      <c r="L29" s="121"/>
      <c r="R29" s="121"/>
      <c r="Y29" s="121"/>
    </row>
    <row r="30" spans="2:37" s="105" customFormat="1" ht="5.0999999999999996" customHeight="1" thickBot="1" x14ac:dyDescent="0.25">
      <c r="B30" s="146"/>
      <c r="C30" s="112"/>
      <c r="D30" s="112"/>
      <c r="E30" s="147"/>
      <c r="F30" s="113"/>
      <c r="G30" s="113"/>
      <c r="H30" s="113"/>
      <c r="I30" s="113"/>
      <c r="J30" s="114"/>
      <c r="K30" s="104"/>
      <c r="L30" s="104"/>
      <c r="M30" s="128"/>
      <c r="N30" s="128"/>
      <c r="R30" s="111"/>
      <c r="Y30" s="111"/>
      <c r="AA30" s="111"/>
      <c r="AB30" s="111"/>
      <c r="AC30" s="111"/>
      <c r="AD30" s="111"/>
      <c r="AE30" s="111"/>
      <c r="AF30" s="111"/>
      <c r="AG30" s="111"/>
      <c r="AH30" s="111"/>
      <c r="AI30" s="111"/>
      <c r="AJ30" s="111"/>
      <c r="AK30" s="111"/>
    </row>
    <row r="31" spans="2:37" s="105" customFormat="1" ht="5.0999999999999996" customHeight="1" thickBot="1" x14ac:dyDescent="0.25">
      <c r="E31" s="128"/>
      <c r="F31" s="104"/>
      <c r="G31" s="104"/>
      <c r="H31" s="104"/>
      <c r="I31" s="104"/>
      <c r="J31" s="104"/>
      <c r="K31" s="104"/>
      <c r="L31" s="104"/>
      <c r="M31" s="128"/>
      <c r="N31" s="128"/>
      <c r="R31" s="111"/>
      <c r="Y31" s="111"/>
      <c r="AA31" s="111"/>
      <c r="AB31" s="111"/>
      <c r="AC31" s="111"/>
      <c r="AD31" s="111"/>
      <c r="AE31" s="111"/>
      <c r="AF31" s="111"/>
      <c r="AG31" s="111"/>
      <c r="AH31" s="111"/>
      <c r="AI31" s="111"/>
      <c r="AJ31" s="111"/>
      <c r="AK31" s="111"/>
    </row>
    <row r="32" spans="2:37" s="105" customFormat="1" ht="5.0999999999999996" customHeight="1" x14ac:dyDescent="0.2">
      <c r="B32" s="141"/>
      <c r="C32" s="106"/>
      <c r="D32" s="106"/>
      <c r="E32" s="142"/>
      <c r="F32" s="107"/>
      <c r="G32" s="107"/>
      <c r="H32" s="107"/>
      <c r="I32" s="107"/>
      <c r="J32" s="108"/>
      <c r="K32" s="104"/>
      <c r="L32" s="104"/>
      <c r="M32" s="128"/>
      <c r="N32" s="128"/>
      <c r="R32" s="111"/>
      <c r="Y32" s="111"/>
      <c r="AA32" s="111"/>
      <c r="AB32" s="111"/>
      <c r="AC32" s="111"/>
      <c r="AD32" s="111"/>
      <c r="AE32" s="111"/>
      <c r="AF32" s="111"/>
      <c r="AG32" s="111"/>
      <c r="AH32" s="111"/>
      <c r="AI32" s="111"/>
      <c r="AJ32" s="111"/>
      <c r="AK32" s="111"/>
    </row>
    <row r="33" spans="2:37" s="105" customFormat="1" ht="15.75" x14ac:dyDescent="0.2">
      <c r="B33" s="123"/>
      <c r="C33" s="109" t="s">
        <v>72</v>
      </c>
      <c r="D33" s="122"/>
      <c r="E33" s="102"/>
      <c r="F33" s="104"/>
      <c r="G33" s="148"/>
      <c r="H33" s="148"/>
      <c r="I33" s="148"/>
      <c r="J33" s="110"/>
      <c r="K33" s="104"/>
      <c r="L33" s="104"/>
      <c r="M33" s="128"/>
      <c r="N33" s="128"/>
      <c r="R33" s="111"/>
      <c r="Y33" s="111"/>
      <c r="AA33" s="111"/>
      <c r="AB33" s="111"/>
      <c r="AC33" s="111"/>
      <c r="AD33" s="111"/>
      <c r="AE33" s="111"/>
      <c r="AF33" s="111"/>
      <c r="AG33" s="111"/>
      <c r="AH33" s="111"/>
      <c r="AI33" s="111"/>
      <c r="AJ33" s="111"/>
      <c r="AK33" s="111"/>
    </row>
    <row r="34" spans="2:37" s="105" customFormat="1" ht="15.75" x14ac:dyDescent="0.2">
      <c r="B34" s="123"/>
      <c r="C34" s="111"/>
      <c r="D34" s="122"/>
      <c r="E34" s="102" t="s">
        <v>119</v>
      </c>
      <c r="F34" s="104"/>
      <c r="G34" s="143">
        <v>1</v>
      </c>
      <c r="H34" s="144">
        <v>2</v>
      </c>
      <c r="I34" s="145">
        <v>3</v>
      </c>
      <c r="J34" s="110"/>
      <c r="K34" s="104"/>
      <c r="L34" s="104"/>
      <c r="M34" s="128"/>
      <c r="N34" s="128"/>
      <c r="R34" s="111"/>
      <c r="Y34" s="111"/>
      <c r="AA34" s="111"/>
      <c r="AB34" s="111"/>
      <c r="AC34" s="111"/>
      <c r="AD34" s="111"/>
      <c r="AE34" s="111"/>
      <c r="AF34" s="111"/>
      <c r="AG34" s="111"/>
      <c r="AH34" s="111"/>
      <c r="AI34" s="111"/>
      <c r="AJ34" s="111"/>
      <c r="AK34" s="111"/>
    </row>
    <row r="35" spans="2:37" s="105" customFormat="1" ht="5.0999999999999996" customHeight="1" x14ac:dyDescent="0.2">
      <c r="B35" s="123"/>
      <c r="C35" s="111"/>
      <c r="D35" s="111"/>
      <c r="E35" s="111"/>
      <c r="F35" s="104"/>
      <c r="G35" s="101"/>
      <c r="H35" s="101"/>
      <c r="I35" s="101"/>
      <c r="J35" s="110"/>
      <c r="K35" s="104"/>
      <c r="L35" s="104"/>
      <c r="M35" s="128"/>
      <c r="N35" s="128"/>
      <c r="R35" s="111"/>
      <c r="Y35" s="111"/>
      <c r="AA35" s="111"/>
      <c r="AB35" s="111"/>
      <c r="AC35" s="111"/>
      <c r="AD35" s="111"/>
      <c r="AE35" s="111"/>
      <c r="AF35" s="111"/>
      <c r="AG35" s="111"/>
      <c r="AH35" s="111"/>
      <c r="AI35" s="111"/>
      <c r="AJ35" s="111"/>
      <c r="AK35" s="111"/>
    </row>
    <row r="36" spans="2:37" s="105" customFormat="1" ht="12.75" customHeight="1" x14ac:dyDescent="0.2">
      <c r="B36" s="123"/>
      <c r="C36" s="124" t="s">
        <v>112</v>
      </c>
      <c r="D36" s="125"/>
      <c r="E36" s="129"/>
      <c r="F36" s="104"/>
      <c r="G36" s="130" t="s">
        <v>108</v>
      </c>
      <c r="H36" s="131" t="s">
        <v>114</v>
      </c>
      <c r="I36" s="132" t="s">
        <v>110</v>
      </c>
      <c r="J36" s="110"/>
      <c r="K36" s="104"/>
      <c r="L36" s="104"/>
      <c r="M36" s="128"/>
      <c r="N36" s="128"/>
      <c r="R36" s="111"/>
      <c r="Y36" s="111"/>
      <c r="AA36" s="111"/>
      <c r="AB36" s="111"/>
      <c r="AC36" s="111"/>
      <c r="AD36" s="111"/>
      <c r="AE36" s="111"/>
      <c r="AF36" s="111"/>
      <c r="AG36" s="111"/>
      <c r="AH36" s="111"/>
      <c r="AI36" s="111"/>
      <c r="AJ36" s="111"/>
      <c r="AK36" s="111"/>
    </row>
    <row r="37" spans="2:37" s="105" customFormat="1" ht="5.0999999999999996" customHeight="1" x14ac:dyDescent="0.2">
      <c r="B37" s="123"/>
      <c r="C37" s="111"/>
      <c r="D37" s="111"/>
      <c r="E37" s="111"/>
      <c r="F37" s="104"/>
      <c r="G37" s="101"/>
      <c r="H37" s="101"/>
      <c r="I37" s="101"/>
      <c r="J37" s="110"/>
      <c r="K37" s="104"/>
      <c r="L37" s="104"/>
      <c r="M37" s="128"/>
      <c r="N37" s="128"/>
      <c r="R37" s="111"/>
      <c r="Y37" s="111"/>
      <c r="AA37" s="111"/>
      <c r="AB37" s="111"/>
      <c r="AC37" s="111"/>
      <c r="AD37" s="111"/>
      <c r="AE37" s="111"/>
      <c r="AF37" s="111"/>
      <c r="AG37" s="111"/>
      <c r="AH37" s="111"/>
      <c r="AI37" s="111"/>
      <c r="AJ37" s="111"/>
      <c r="AK37" s="111"/>
    </row>
    <row r="38" spans="2:37" s="105" customFormat="1" ht="12.75" customHeight="1" x14ac:dyDescent="0.2">
      <c r="B38" s="123"/>
      <c r="C38" s="124" t="s">
        <v>70</v>
      </c>
      <c r="D38" s="125"/>
      <c r="E38" s="129"/>
      <c r="F38" s="104"/>
      <c r="G38" s="130" t="s">
        <v>108</v>
      </c>
      <c r="H38" s="131" t="s">
        <v>109</v>
      </c>
      <c r="I38" s="132" t="s">
        <v>110</v>
      </c>
      <c r="J38" s="110"/>
      <c r="K38" s="104"/>
      <c r="L38" s="104"/>
      <c r="M38" s="128"/>
      <c r="N38" s="128"/>
      <c r="R38" s="111"/>
      <c r="Y38" s="111"/>
      <c r="AA38" s="111"/>
      <c r="AB38" s="111"/>
      <c r="AC38" s="111"/>
      <c r="AD38" s="111"/>
      <c r="AE38" s="111"/>
      <c r="AF38" s="111"/>
      <c r="AG38" s="111"/>
      <c r="AH38" s="111"/>
      <c r="AI38" s="111"/>
      <c r="AJ38" s="111"/>
      <c r="AK38" s="111"/>
    </row>
    <row r="39" spans="2:37" s="105" customFormat="1" ht="5.0999999999999996" customHeight="1" x14ac:dyDescent="0.2">
      <c r="B39" s="123"/>
      <c r="C39" s="111"/>
      <c r="D39" s="111"/>
      <c r="E39" s="111"/>
      <c r="F39" s="104"/>
      <c r="G39" s="101"/>
      <c r="H39" s="101"/>
      <c r="I39" s="101"/>
      <c r="J39" s="110"/>
      <c r="K39" s="104"/>
      <c r="L39" s="104"/>
      <c r="M39" s="128"/>
      <c r="N39" s="128"/>
      <c r="R39" s="111"/>
      <c r="Y39" s="111"/>
      <c r="AA39" s="111"/>
      <c r="AB39" s="111"/>
      <c r="AC39" s="111"/>
      <c r="AD39" s="111"/>
      <c r="AE39" s="111"/>
      <c r="AF39" s="111"/>
      <c r="AG39" s="111"/>
      <c r="AH39" s="111"/>
      <c r="AI39" s="111"/>
      <c r="AJ39" s="111"/>
      <c r="AK39" s="111"/>
    </row>
    <row r="40" spans="2:37" s="105" customFormat="1" x14ac:dyDescent="0.2">
      <c r="B40" s="123"/>
      <c r="C40" s="124" t="s">
        <v>69</v>
      </c>
      <c r="D40" s="125"/>
      <c r="E40" s="129"/>
      <c r="F40" s="104"/>
      <c r="G40" s="130" t="s">
        <v>108</v>
      </c>
      <c r="H40" s="131" t="s">
        <v>109</v>
      </c>
      <c r="I40" s="132" t="s">
        <v>110</v>
      </c>
      <c r="J40" s="110"/>
      <c r="K40" s="104"/>
      <c r="L40" s="104"/>
      <c r="M40" s="128"/>
      <c r="N40" s="128"/>
      <c r="R40" s="111"/>
      <c r="Y40" s="111"/>
      <c r="AA40" s="111"/>
      <c r="AB40" s="111"/>
      <c r="AC40" s="111"/>
      <c r="AD40" s="111"/>
      <c r="AE40" s="111"/>
      <c r="AF40" s="111"/>
      <c r="AG40" s="111"/>
      <c r="AH40" s="111"/>
      <c r="AI40" s="111"/>
      <c r="AJ40" s="111"/>
      <c r="AK40" s="111"/>
    </row>
    <row r="41" spans="2:37" s="105" customFormat="1" ht="5.0999999999999996" customHeight="1" x14ac:dyDescent="0.2">
      <c r="B41" s="123"/>
      <c r="C41" s="111"/>
      <c r="D41" s="111"/>
      <c r="E41" s="111"/>
      <c r="F41" s="104"/>
      <c r="G41" s="101"/>
      <c r="H41" s="101"/>
      <c r="I41" s="101"/>
      <c r="J41" s="110"/>
      <c r="K41" s="104"/>
      <c r="L41" s="104"/>
      <c r="M41" s="128"/>
      <c r="N41" s="128"/>
      <c r="R41" s="111"/>
      <c r="Y41" s="111"/>
      <c r="AA41" s="111"/>
      <c r="AB41" s="111"/>
      <c r="AC41" s="111"/>
      <c r="AD41" s="111"/>
      <c r="AE41" s="111"/>
      <c r="AF41" s="111"/>
      <c r="AG41" s="111"/>
      <c r="AH41" s="111"/>
      <c r="AI41" s="111"/>
      <c r="AJ41" s="111"/>
      <c r="AK41" s="111"/>
    </row>
    <row r="42" spans="2:37" s="105" customFormat="1" x14ac:dyDescent="0.2">
      <c r="B42" s="123"/>
      <c r="C42" s="124" t="s">
        <v>71</v>
      </c>
      <c r="D42" s="125"/>
      <c r="E42" s="129"/>
      <c r="F42" s="104"/>
      <c r="G42" s="130" t="s">
        <v>105</v>
      </c>
      <c r="H42" s="131" t="s">
        <v>106</v>
      </c>
      <c r="I42" s="132" t="s">
        <v>107</v>
      </c>
      <c r="J42" s="110"/>
      <c r="K42" s="104"/>
      <c r="L42" s="104"/>
      <c r="M42" s="128"/>
      <c r="N42" s="128"/>
      <c r="R42" s="111"/>
      <c r="Y42" s="111"/>
      <c r="AA42" s="111"/>
      <c r="AB42" s="111"/>
      <c r="AC42" s="111"/>
      <c r="AD42" s="111"/>
      <c r="AE42" s="111"/>
      <c r="AF42" s="111"/>
      <c r="AG42" s="111"/>
      <c r="AH42" s="111"/>
      <c r="AI42" s="111"/>
      <c r="AJ42" s="111"/>
      <c r="AK42" s="111"/>
    </row>
    <row r="43" spans="2:37" s="105" customFormat="1" ht="5.0999999999999996" customHeight="1" x14ac:dyDescent="0.2">
      <c r="B43" s="123"/>
      <c r="C43" s="111"/>
      <c r="D43" s="111"/>
      <c r="E43" s="111"/>
      <c r="F43" s="104"/>
      <c r="G43" s="101"/>
      <c r="H43" s="101"/>
      <c r="I43" s="101"/>
      <c r="J43" s="110"/>
      <c r="K43" s="104"/>
      <c r="L43" s="104"/>
      <c r="M43" s="128"/>
      <c r="N43" s="128"/>
      <c r="R43" s="111"/>
      <c r="Y43" s="111"/>
      <c r="AA43" s="111"/>
      <c r="AB43" s="111"/>
      <c r="AC43" s="111"/>
      <c r="AD43" s="111"/>
      <c r="AE43" s="111"/>
      <c r="AF43" s="111"/>
      <c r="AG43" s="111"/>
      <c r="AH43" s="111"/>
      <c r="AI43" s="111"/>
      <c r="AJ43" s="111"/>
      <c r="AK43" s="111"/>
    </row>
    <row r="44" spans="2:37" s="105" customFormat="1" x14ac:dyDescent="0.2">
      <c r="B44" s="123"/>
      <c r="C44" s="124" t="s">
        <v>74</v>
      </c>
      <c r="D44" s="125"/>
      <c r="E44" s="129"/>
      <c r="F44" s="104"/>
      <c r="G44" s="130" t="s">
        <v>113</v>
      </c>
      <c r="H44" s="131" t="s">
        <v>115</v>
      </c>
      <c r="I44" s="132" t="s">
        <v>116</v>
      </c>
      <c r="J44" s="110"/>
      <c r="K44" s="104"/>
      <c r="L44" s="104"/>
      <c r="M44" s="128"/>
      <c r="N44" s="128"/>
      <c r="R44" s="111"/>
      <c r="Y44" s="111"/>
      <c r="AA44" s="111"/>
      <c r="AB44" s="111"/>
      <c r="AC44" s="111"/>
      <c r="AD44" s="111"/>
      <c r="AE44" s="111"/>
      <c r="AF44" s="111"/>
      <c r="AG44" s="111"/>
      <c r="AH44" s="111"/>
      <c r="AI44" s="111"/>
      <c r="AJ44" s="111"/>
      <c r="AK44" s="111"/>
    </row>
    <row r="45" spans="2:37" s="105" customFormat="1" ht="5.0999999999999996" customHeight="1" x14ac:dyDescent="0.2">
      <c r="B45" s="123"/>
      <c r="C45" s="111"/>
      <c r="D45" s="111"/>
      <c r="E45" s="111"/>
      <c r="F45" s="104"/>
      <c r="G45" s="101"/>
      <c r="H45" s="101"/>
      <c r="I45" s="101"/>
      <c r="J45" s="110"/>
      <c r="K45" s="104"/>
      <c r="L45" s="104"/>
      <c r="M45" s="128"/>
      <c r="N45" s="128"/>
      <c r="R45" s="111"/>
      <c r="Y45" s="111"/>
      <c r="AA45" s="111"/>
      <c r="AB45" s="111"/>
      <c r="AC45" s="111"/>
      <c r="AD45" s="111"/>
      <c r="AE45" s="111"/>
      <c r="AF45" s="111"/>
      <c r="AG45" s="111"/>
      <c r="AH45" s="111"/>
      <c r="AI45" s="111"/>
      <c r="AJ45" s="111"/>
      <c r="AK45" s="111"/>
    </row>
    <row r="46" spans="2:37" s="105" customFormat="1" ht="5.0999999999999996" customHeight="1" x14ac:dyDescent="0.2">
      <c r="B46" s="123"/>
      <c r="C46" s="111"/>
      <c r="D46" s="111"/>
      <c r="E46" s="111"/>
      <c r="F46" s="104"/>
      <c r="G46" s="101"/>
      <c r="H46" s="101"/>
      <c r="I46" s="101"/>
      <c r="J46" s="110"/>
      <c r="K46" s="104"/>
      <c r="L46" s="104"/>
      <c r="M46" s="128"/>
      <c r="N46" s="128"/>
      <c r="R46" s="111"/>
      <c r="Y46" s="111"/>
      <c r="AA46" s="111"/>
      <c r="AB46" s="111"/>
      <c r="AC46" s="111"/>
      <c r="AD46" s="111"/>
      <c r="AE46" s="111"/>
      <c r="AF46" s="111"/>
      <c r="AG46" s="111"/>
      <c r="AH46" s="111"/>
      <c r="AI46" s="111"/>
      <c r="AJ46" s="111"/>
      <c r="AK46" s="111"/>
    </row>
    <row r="47" spans="2:37" s="105" customFormat="1" x14ac:dyDescent="0.2">
      <c r="B47" s="123"/>
      <c r="C47" s="467" t="s">
        <v>111</v>
      </c>
      <c r="D47" s="468"/>
      <c r="E47" s="468"/>
      <c r="F47" s="468"/>
      <c r="G47" s="468"/>
      <c r="H47" s="468"/>
      <c r="I47" s="469"/>
      <c r="J47" s="110"/>
      <c r="K47" s="104"/>
      <c r="L47" s="104"/>
      <c r="M47" s="128"/>
      <c r="N47" s="128"/>
      <c r="R47" s="111"/>
      <c r="Y47" s="111"/>
      <c r="AA47" s="111"/>
      <c r="AB47" s="111"/>
      <c r="AC47" s="111"/>
      <c r="AD47" s="111"/>
      <c r="AE47" s="111"/>
      <c r="AF47" s="111"/>
      <c r="AG47" s="111"/>
      <c r="AH47" s="111"/>
      <c r="AI47" s="111"/>
      <c r="AJ47" s="111"/>
      <c r="AK47" s="111"/>
    </row>
    <row r="48" spans="2:37" s="105" customFormat="1" x14ac:dyDescent="0.2">
      <c r="B48" s="123"/>
      <c r="C48" s="470"/>
      <c r="D48" s="471"/>
      <c r="E48" s="471"/>
      <c r="F48" s="471"/>
      <c r="G48" s="471"/>
      <c r="H48" s="471"/>
      <c r="I48" s="472"/>
      <c r="J48" s="110"/>
      <c r="K48" s="104"/>
      <c r="L48" s="104"/>
      <c r="M48" s="128"/>
      <c r="N48" s="128"/>
      <c r="R48" s="111"/>
      <c r="Y48" s="111"/>
      <c r="AA48" s="111"/>
      <c r="AB48" s="111"/>
      <c r="AC48" s="111"/>
      <c r="AD48" s="111"/>
      <c r="AE48" s="111"/>
      <c r="AF48" s="111"/>
      <c r="AG48" s="111"/>
      <c r="AH48" s="111"/>
      <c r="AI48" s="111"/>
      <c r="AJ48" s="111"/>
      <c r="AK48" s="111"/>
    </row>
    <row r="49" spans="2:37" x14ac:dyDescent="0.2">
      <c r="B49" s="120"/>
      <c r="C49" s="473"/>
      <c r="D49" s="474"/>
      <c r="E49" s="474"/>
      <c r="F49" s="474"/>
      <c r="G49" s="474"/>
      <c r="H49" s="474"/>
      <c r="I49" s="475"/>
      <c r="J49" s="137"/>
      <c r="L49" s="121"/>
      <c r="R49" s="121"/>
      <c r="Y49" s="121"/>
    </row>
    <row r="50" spans="2:37" s="105" customFormat="1" ht="5.0999999999999996" customHeight="1" thickBot="1" x14ac:dyDescent="0.25">
      <c r="B50" s="146"/>
      <c r="C50" s="112"/>
      <c r="D50" s="112"/>
      <c r="E50" s="147"/>
      <c r="F50" s="113"/>
      <c r="G50" s="113"/>
      <c r="H50" s="113"/>
      <c r="I50" s="113"/>
      <c r="J50" s="114"/>
      <c r="K50" s="104"/>
      <c r="L50" s="104"/>
      <c r="M50" s="128"/>
      <c r="N50" s="128"/>
      <c r="R50" s="111"/>
      <c r="Y50" s="111"/>
      <c r="AA50" s="111"/>
      <c r="AB50" s="111"/>
      <c r="AC50" s="111"/>
      <c r="AD50" s="111"/>
      <c r="AE50" s="111"/>
      <c r="AF50" s="111"/>
      <c r="AG50" s="111"/>
      <c r="AH50" s="111"/>
      <c r="AI50" s="111"/>
      <c r="AJ50" s="111"/>
      <c r="AK50" s="111"/>
    </row>
    <row r="51" spans="2:37" s="105" customFormat="1" ht="5.0999999999999996" customHeight="1" thickBot="1" x14ac:dyDescent="0.25">
      <c r="E51" s="128"/>
      <c r="F51" s="104"/>
      <c r="G51" s="104"/>
      <c r="H51" s="104"/>
      <c r="I51" s="104"/>
      <c r="J51" s="104"/>
      <c r="K51" s="104"/>
      <c r="L51" s="104"/>
      <c r="M51" s="128"/>
      <c r="N51" s="128"/>
      <c r="R51" s="111"/>
      <c r="Y51" s="111"/>
      <c r="AA51" s="111"/>
      <c r="AB51" s="111"/>
      <c r="AC51" s="111"/>
      <c r="AD51" s="111"/>
      <c r="AE51" s="111"/>
      <c r="AF51" s="111"/>
      <c r="AG51" s="111"/>
      <c r="AH51" s="111"/>
      <c r="AI51" s="111"/>
      <c r="AJ51" s="111"/>
      <c r="AK51" s="111"/>
    </row>
    <row r="52" spans="2:37" s="105" customFormat="1" ht="5.0999999999999996" customHeight="1" x14ac:dyDescent="0.2">
      <c r="B52" s="141"/>
      <c r="C52" s="106"/>
      <c r="D52" s="106"/>
      <c r="E52" s="142"/>
      <c r="F52" s="107"/>
      <c r="G52" s="107"/>
      <c r="H52" s="107"/>
      <c r="I52" s="107"/>
      <c r="J52" s="108"/>
      <c r="K52" s="104"/>
      <c r="L52" s="104"/>
      <c r="M52" s="128"/>
      <c r="N52" s="128"/>
      <c r="R52" s="111"/>
      <c r="Y52" s="111"/>
      <c r="AA52" s="111"/>
      <c r="AB52" s="111"/>
      <c r="AC52" s="111"/>
      <c r="AD52" s="111"/>
      <c r="AE52" s="111"/>
      <c r="AF52" s="111"/>
      <c r="AG52" s="111"/>
      <c r="AH52" s="111"/>
      <c r="AI52" s="111"/>
      <c r="AJ52" s="111"/>
      <c r="AK52" s="111"/>
    </row>
    <row r="53" spans="2:37" s="105" customFormat="1" ht="15.75" x14ac:dyDescent="0.2">
      <c r="B53" s="123"/>
      <c r="C53" s="109" t="s">
        <v>118</v>
      </c>
      <c r="D53" s="111"/>
      <c r="E53" s="140"/>
      <c r="F53" s="104"/>
      <c r="G53" s="104"/>
      <c r="H53" s="104"/>
      <c r="I53" s="104"/>
      <c r="J53" s="110"/>
      <c r="K53" s="104"/>
      <c r="L53" s="104"/>
      <c r="M53" s="128"/>
      <c r="N53" s="128"/>
      <c r="R53" s="111"/>
      <c r="Y53" s="111"/>
      <c r="AA53" s="111"/>
      <c r="AB53" s="111"/>
      <c r="AC53" s="111"/>
      <c r="AD53" s="111"/>
      <c r="AE53" s="111"/>
      <c r="AF53" s="111"/>
      <c r="AG53" s="111"/>
      <c r="AH53" s="111"/>
      <c r="AI53" s="111"/>
      <c r="AJ53" s="111"/>
      <c r="AK53" s="111"/>
    </row>
    <row r="54" spans="2:37" s="105" customFormat="1" ht="5.0999999999999996" customHeight="1" x14ac:dyDescent="0.2">
      <c r="B54" s="123"/>
      <c r="C54" s="111"/>
      <c r="D54" s="111"/>
      <c r="E54" s="140"/>
      <c r="F54" s="104"/>
      <c r="G54" s="104"/>
      <c r="H54" s="104"/>
      <c r="I54" s="104"/>
      <c r="J54" s="110"/>
      <c r="K54" s="104"/>
      <c r="L54" s="104"/>
      <c r="M54" s="128"/>
      <c r="N54" s="128"/>
      <c r="R54" s="111"/>
      <c r="Y54" s="111"/>
      <c r="AA54" s="111"/>
      <c r="AB54" s="111"/>
      <c r="AC54" s="111"/>
      <c r="AD54" s="111"/>
      <c r="AE54" s="111"/>
      <c r="AF54" s="111"/>
      <c r="AG54" s="111"/>
      <c r="AH54" s="111"/>
      <c r="AI54" s="111"/>
      <c r="AJ54" s="111"/>
      <c r="AK54" s="111"/>
    </row>
    <row r="55" spans="2:37" s="105" customFormat="1" ht="15.75" x14ac:dyDescent="0.2">
      <c r="B55" s="123"/>
      <c r="C55" s="111"/>
      <c r="D55" s="122"/>
      <c r="E55" s="102" t="s">
        <v>119</v>
      </c>
      <c r="F55" s="104"/>
      <c r="G55" s="143" t="s">
        <v>81</v>
      </c>
      <c r="H55" s="144" t="s">
        <v>82</v>
      </c>
      <c r="I55" s="145" t="s">
        <v>83</v>
      </c>
      <c r="J55" s="110"/>
      <c r="K55" s="104"/>
      <c r="L55" s="104"/>
      <c r="M55" s="128"/>
      <c r="N55" s="128"/>
      <c r="R55" s="111"/>
      <c r="Y55" s="111"/>
      <c r="AA55" s="111"/>
      <c r="AB55" s="111"/>
      <c r="AC55" s="111"/>
      <c r="AD55" s="111"/>
      <c r="AE55" s="111"/>
      <c r="AF55" s="111"/>
      <c r="AG55" s="111"/>
      <c r="AH55" s="111"/>
      <c r="AI55" s="111"/>
      <c r="AJ55" s="111"/>
      <c r="AK55" s="111"/>
    </row>
    <row r="56" spans="2:37" s="105" customFormat="1" ht="5.0999999999999996" customHeight="1" x14ac:dyDescent="0.2">
      <c r="B56" s="123"/>
      <c r="C56" s="111"/>
      <c r="D56" s="111"/>
      <c r="E56" s="111"/>
      <c r="F56" s="104"/>
      <c r="G56" s="101"/>
      <c r="H56" s="101"/>
      <c r="I56" s="101"/>
      <c r="J56" s="110"/>
      <c r="K56" s="104"/>
      <c r="L56" s="104"/>
      <c r="M56" s="128"/>
      <c r="N56" s="128"/>
      <c r="R56" s="111"/>
      <c r="Y56" s="111"/>
      <c r="AA56" s="111"/>
      <c r="AB56" s="111"/>
      <c r="AC56" s="111"/>
      <c r="AD56" s="111"/>
      <c r="AE56" s="111"/>
      <c r="AF56" s="111"/>
      <c r="AG56" s="111"/>
      <c r="AH56" s="111"/>
      <c r="AI56" s="111"/>
      <c r="AJ56" s="111"/>
      <c r="AK56" s="111"/>
    </row>
    <row r="57" spans="2:37" s="105" customFormat="1" ht="12.75" customHeight="1" x14ac:dyDescent="0.2">
      <c r="B57" s="123"/>
      <c r="C57" s="124" t="s">
        <v>112</v>
      </c>
      <c r="D57" s="125"/>
      <c r="E57" s="129"/>
      <c r="F57" s="104"/>
      <c r="G57" s="130" t="s">
        <v>108</v>
      </c>
      <c r="H57" s="131" t="s">
        <v>109</v>
      </c>
      <c r="I57" s="132" t="s">
        <v>117</v>
      </c>
      <c r="J57" s="110"/>
      <c r="K57" s="104"/>
      <c r="L57" s="104"/>
      <c r="M57" s="128"/>
      <c r="N57" s="128"/>
      <c r="R57" s="111"/>
      <c r="Y57" s="111"/>
      <c r="AA57" s="111"/>
      <c r="AB57" s="111"/>
      <c r="AC57" s="111"/>
      <c r="AD57" s="111"/>
      <c r="AE57" s="111"/>
      <c r="AF57" s="111"/>
      <c r="AG57" s="111"/>
      <c r="AH57" s="111"/>
      <c r="AI57" s="111"/>
      <c r="AJ57" s="111"/>
      <c r="AK57" s="111"/>
    </row>
    <row r="58" spans="2:37" s="105" customFormat="1" ht="5.0999999999999996" customHeight="1" x14ac:dyDescent="0.2">
      <c r="B58" s="123"/>
      <c r="C58" s="111"/>
      <c r="D58" s="111"/>
      <c r="E58" s="111"/>
      <c r="F58" s="104"/>
      <c r="G58" s="101"/>
      <c r="H58" s="101"/>
      <c r="I58" s="101"/>
      <c r="J58" s="110"/>
      <c r="K58" s="104"/>
      <c r="L58" s="104"/>
      <c r="M58" s="128"/>
      <c r="N58" s="128"/>
      <c r="R58" s="111"/>
      <c r="Y58" s="111"/>
      <c r="AA58" s="111"/>
      <c r="AB58" s="111"/>
      <c r="AC58" s="111"/>
      <c r="AD58" s="111"/>
      <c r="AE58" s="111"/>
      <c r="AF58" s="111"/>
      <c r="AG58" s="111"/>
      <c r="AH58" s="111"/>
      <c r="AI58" s="111"/>
      <c r="AJ58" s="111"/>
      <c r="AK58" s="111"/>
    </row>
    <row r="59" spans="2:37" s="105" customFormat="1" ht="12.75" customHeight="1" x14ac:dyDescent="0.2">
      <c r="B59" s="123"/>
      <c r="C59" s="124" t="s">
        <v>70</v>
      </c>
      <c r="D59" s="125"/>
      <c r="E59" s="129"/>
      <c r="F59" s="104"/>
      <c r="G59" s="130" t="s">
        <v>108</v>
      </c>
      <c r="H59" s="131" t="s">
        <v>109</v>
      </c>
      <c r="I59" s="132" t="s">
        <v>117</v>
      </c>
      <c r="J59" s="110"/>
      <c r="K59" s="104"/>
      <c r="L59" s="104"/>
      <c r="M59" s="128"/>
      <c r="N59" s="128"/>
      <c r="R59" s="111"/>
      <c r="Y59" s="111"/>
      <c r="AA59" s="111"/>
      <c r="AB59" s="111"/>
      <c r="AC59" s="111"/>
      <c r="AD59" s="111"/>
      <c r="AE59" s="111"/>
      <c r="AF59" s="111"/>
      <c r="AG59" s="111"/>
      <c r="AH59" s="111"/>
      <c r="AI59" s="111"/>
      <c r="AJ59" s="111"/>
      <c r="AK59" s="111"/>
    </row>
    <row r="60" spans="2:37" s="105" customFormat="1" ht="5.0999999999999996" customHeight="1" x14ac:dyDescent="0.2">
      <c r="B60" s="123"/>
      <c r="C60" s="111"/>
      <c r="D60" s="111"/>
      <c r="E60" s="111"/>
      <c r="F60" s="104"/>
      <c r="G60" s="101"/>
      <c r="H60" s="101"/>
      <c r="I60" s="101"/>
      <c r="J60" s="110"/>
      <c r="K60" s="104"/>
      <c r="L60" s="104"/>
      <c r="M60" s="128"/>
      <c r="N60" s="128"/>
      <c r="R60" s="111"/>
      <c r="Y60" s="111"/>
      <c r="AA60" s="111"/>
      <c r="AB60" s="111"/>
      <c r="AC60" s="111"/>
      <c r="AD60" s="111"/>
      <c r="AE60" s="111"/>
      <c r="AF60" s="111"/>
      <c r="AG60" s="111"/>
      <c r="AH60" s="111"/>
      <c r="AI60" s="111"/>
      <c r="AJ60" s="111"/>
      <c r="AK60" s="111"/>
    </row>
    <row r="61" spans="2:37" s="105" customFormat="1" x14ac:dyDescent="0.2">
      <c r="B61" s="123"/>
      <c r="C61" s="124" t="s">
        <v>69</v>
      </c>
      <c r="D61" s="125"/>
      <c r="E61" s="129"/>
      <c r="F61" s="104"/>
      <c r="G61" s="130" t="s">
        <v>108</v>
      </c>
      <c r="H61" s="131" t="s">
        <v>109</v>
      </c>
      <c r="I61" s="132" t="s">
        <v>117</v>
      </c>
      <c r="J61" s="110"/>
      <c r="K61" s="104"/>
      <c r="L61" s="104"/>
      <c r="M61" s="128"/>
      <c r="N61" s="128"/>
      <c r="R61" s="111"/>
      <c r="Y61" s="111"/>
      <c r="AA61" s="111"/>
      <c r="AB61" s="111"/>
      <c r="AC61" s="111"/>
      <c r="AD61" s="111"/>
      <c r="AE61" s="111"/>
      <c r="AF61" s="111"/>
      <c r="AG61" s="111"/>
      <c r="AH61" s="111"/>
      <c r="AI61" s="111"/>
      <c r="AJ61" s="111"/>
      <c r="AK61" s="111"/>
    </row>
    <row r="62" spans="2:37" s="105" customFormat="1" ht="5.0999999999999996" customHeight="1" x14ac:dyDescent="0.2">
      <c r="B62" s="123"/>
      <c r="C62" s="111"/>
      <c r="D62" s="111"/>
      <c r="E62" s="111"/>
      <c r="F62" s="104"/>
      <c r="G62" s="101"/>
      <c r="H62" s="101"/>
      <c r="I62" s="101"/>
      <c r="J62" s="110"/>
      <c r="K62" s="104"/>
      <c r="L62" s="104"/>
      <c r="M62" s="128"/>
      <c r="N62" s="128"/>
      <c r="R62" s="111"/>
      <c r="Y62" s="111"/>
      <c r="AA62" s="111"/>
      <c r="AB62" s="111"/>
      <c r="AC62" s="111"/>
      <c r="AD62" s="111"/>
      <c r="AE62" s="111"/>
      <c r="AF62" s="111"/>
      <c r="AG62" s="111"/>
      <c r="AH62" s="111"/>
      <c r="AI62" s="111"/>
      <c r="AJ62" s="111"/>
      <c r="AK62" s="111"/>
    </row>
    <row r="63" spans="2:37" s="105" customFormat="1" x14ac:dyDescent="0.2">
      <c r="B63" s="123"/>
      <c r="C63" s="124" t="s">
        <v>71</v>
      </c>
      <c r="D63" s="125"/>
      <c r="E63" s="129"/>
      <c r="F63" s="104"/>
      <c r="G63" s="130" t="s">
        <v>108</v>
      </c>
      <c r="H63" s="131" t="s">
        <v>109</v>
      </c>
      <c r="I63" s="132" t="s">
        <v>117</v>
      </c>
      <c r="J63" s="110"/>
      <c r="K63" s="104"/>
      <c r="L63" s="104"/>
      <c r="M63" s="128"/>
      <c r="N63" s="128"/>
      <c r="R63" s="111"/>
      <c r="Y63" s="111"/>
      <c r="AA63" s="111"/>
      <c r="AB63" s="111"/>
      <c r="AC63" s="111"/>
      <c r="AD63" s="111"/>
      <c r="AE63" s="111"/>
      <c r="AF63" s="111"/>
      <c r="AG63" s="111"/>
      <c r="AH63" s="111"/>
      <c r="AI63" s="111"/>
      <c r="AJ63" s="111"/>
      <c r="AK63" s="111"/>
    </row>
    <row r="64" spans="2:37" s="105" customFormat="1" ht="5.0999999999999996" customHeight="1" x14ac:dyDescent="0.2">
      <c r="B64" s="123"/>
      <c r="C64" s="111"/>
      <c r="D64" s="111"/>
      <c r="E64" s="111"/>
      <c r="F64" s="104"/>
      <c r="G64" s="101"/>
      <c r="H64" s="101"/>
      <c r="I64" s="101"/>
      <c r="J64" s="110"/>
      <c r="K64" s="104"/>
      <c r="L64" s="104"/>
      <c r="M64" s="128"/>
      <c r="N64" s="128"/>
      <c r="R64" s="111"/>
      <c r="Y64" s="111"/>
      <c r="AA64" s="111"/>
      <c r="AB64" s="111"/>
      <c r="AC64" s="111"/>
      <c r="AD64" s="111"/>
      <c r="AE64" s="111"/>
      <c r="AF64" s="111"/>
      <c r="AG64" s="111"/>
      <c r="AH64" s="111"/>
      <c r="AI64" s="111"/>
      <c r="AJ64" s="111"/>
      <c r="AK64" s="111"/>
    </row>
    <row r="65" spans="2:37" s="105" customFormat="1" x14ac:dyDescent="0.2">
      <c r="B65" s="123"/>
      <c r="C65" s="124" t="s">
        <v>74</v>
      </c>
      <c r="D65" s="125"/>
      <c r="E65" s="129"/>
      <c r="F65" s="104"/>
      <c r="G65" s="130" t="s">
        <v>108</v>
      </c>
      <c r="H65" s="131" t="s">
        <v>109</v>
      </c>
      <c r="I65" s="132" t="s">
        <v>117</v>
      </c>
      <c r="J65" s="110"/>
      <c r="K65" s="104"/>
      <c r="L65" s="104"/>
      <c r="M65" s="128"/>
      <c r="N65" s="128"/>
      <c r="R65" s="111"/>
      <c r="Y65" s="111"/>
      <c r="AA65" s="111"/>
      <c r="AB65" s="111"/>
      <c r="AC65" s="111"/>
      <c r="AD65" s="111"/>
      <c r="AE65" s="111"/>
      <c r="AF65" s="111"/>
      <c r="AG65" s="111"/>
      <c r="AH65" s="111"/>
      <c r="AI65" s="111"/>
      <c r="AJ65" s="111"/>
      <c r="AK65" s="111"/>
    </row>
    <row r="66" spans="2:37" s="105" customFormat="1" ht="5.0999999999999996" customHeight="1" x14ac:dyDescent="0.2">
      <c r="B66" s="123"/>
      <c r="C66" s="111"/>
      <c r="D66" s="111"/>
      <c r="E66" s="111"/>
      <c r="F66" s="104"/>
      <c r="G66" s="101"/>
      <c r="H66" s="101"/>
      <c r="I66" s="101"/>
      <c r="J66" s="110"/>
      <c r="K66" s="104"/>
      <c r="L66" s="104"/>
      <c r="M66" s="128"/>
      <c r="N66" s="128"/>
      <c r="R66" s="111"/>
      <c r="Y66" s="111"/>
      <c r="AA66" s="111"/>
      <c r="AB66" s="111"/>
      <c r="AC66" s="111"/>
      <c r="AD66" s="111"/>
      <c r="AE66" s="111"/>
      <c r="AF66" s="111"/>
      <c r="AG66" s="111"/>
      <c r="AH66" s="111"/>
      <c r="AI66" s="111"/>
      <c r="AJ66" s="111"/>
      <c r="AK66" s="111"/>
    </row>
    <row r="67" spans="2:37" s="105" customFormat="1" ht="5.0999999999999996" customHeight="1" x14ac:dyDescent="0.2">
      <c r="B67" s="123"/>
      <c r="C67" s="111"/>
      <c r="D67" s="111"/>
      <c r="E67" s="111"/>
      <c r="F67" s="104"/>
      <c r="G67" s="101"/>
      <c r="H67" s="101"/>
      <c r="I67" s="101"/>
      <c r="J67" s="110"/>
      <c r="K67" s="104"/>
      <c r="L67" s="104"/>
      <c r="M67" s="128"/>
      <c r="N67" s="128"/>
      <c r="R67" s="111"/>
      <c r="Y67" s="111"/>
      <c r="AA67" s="111"/>
      <c r="AB67" s="111"/>
      <c r="AC67" s="111"/>
      <c r="AD67" s="111"/>
      <c r="AE67" s="111"/>
      <c r="AF67" s="111"/>
      <c r="AG67" s="111"/>
      <c r="AH67" s="111"/>
      <c r="AI67" s="111"/>
      <c r="AJ67" s="111"/>
      <c r="AK67" s="111"/>
    </row>
    <row r="68" spans="2:37" s="105" customFormat="1" x14ac:dyDescent="0.2">
      <c r="B68" s="123"/>
      <c r="C68" s="467" t="s">
        <v>111</v>
      </c>
      <c r="D68" s="468"/>
      <c r="E68" s="468"/>
      <c r="F68" s="468"/>
      <c r="G68" s="468"/>
      <c r="H68" s="468"/>
      <c r="I68" s="469"/>
      <c r="J68" s="110"/>
      <c r="K68" s="104"/>
      <c r="L68" s="104"/>
      <c r="M68" s="128"/>
      <c r="N68" s="128"/>
      <c r="R68" s="111"/>
      <c r="Y68" s="111"/>
      <c r="AA68" s="111"/>
      <c r="AB68" s="111"/>
      <c r="AC68" s="111"/>
      <c r="AD68" s="111"/>
      <c r="AE68" s="111"/>
      <c r="AF68" s="111"/>
      <c r="AG68" s="111"/>
      <c r="AH68" s="111"/>
      <c r="AI68" s="111"/>
      <c r="AJ68" s="111"/>
      <c r="AK68" s="111"/>
    </row>
    <row r="69" spans="2:37" s="105" customFormat="1" x14ac:dyDescent="0.2">
      <c r="B69" s="123"/>
      <c r="C69" s="470"/>
      <c r="D69" s="471"/>
      <c r="E69" s="471"/>
      <c r="F69" s="471"/>
      <c r="G69" s="471"/>
      <c r="H69" s="471"/>
      <c r="I69" s="472"/>
      <c r="J69" s="110"/>
      <c r="K69" s="104"/>
      <c r="L69" s="104"/>
      <c r="M69" s="128"/>
      <c r="N69" s="128"/>
      <c r="R69" s="111"/>
      <c r="Y69" s="111"/>
      <c r="AA69" s="111"/>
      <c r="AB69" s="111"/>
      <c r="AC69" s="111"/>
      <c r="AD69" s="111"/>
      <c r="AE69" s="111"/>
      <c r="AF69" s="111"/>
      <c r="AG69" s="111"/>
      <c r="AH69" s="111"/>
      <c r="AI69" s="111"/>
      <c r="AJ69" s="111"/>
      <c r="AK69" s="111"/>
    </row>
    <row r="70" spans="2:37" x14ac:dyDescent="0.2">
      <c r="B70" s="120"/>
      <c r="C70" s="473"/>
      <c r="D70" s="474"/>
      <c r="E70" s="474"/>
      <c r="F70" s="474"/>
      <c r="G70" s="474"/>
      <c r="H70" s="474"/>
      <c r="I70" s="475"/>
      <c r="J70" s="137"/>
      <c r="L70" s="121"/>
      <c r="R70" s="121"/>
      <c r="Y70" s="121"/>
    </row>
    <row r="71" spans="2:37" s="105" customFormat="1" ht="5.0999999999999996" customHeight="1" thickBot="1" x14ac:dyDescent="0.25">
      <c r="B71" s="146"/>
      <c r="C71" s="112"/>
      <c r="D71" s="112"/>
      <c r="E71" s="112"/>
      <c r="F71" s="113"/>
      <c r="G71" s="149"/>
      <c r="H71" s="149"/>
      <c r="I71" s="149"/>
      <c r="J71" s="114"/>
      <c r="K71" s="104"/>
      <c r="L71" s="104"/>
      <c r="M71" s="128"/>
      <c r="N71" s="128"/>
      <c r="R71" s="111"/>
      <c r="Y71" s="111"/>
      <c r="AA71" s="111"/>
      <c r="AB71" s="111"/>
      <c r="AC71" s="111"/>
      <c r="AD71" s="111"/>
      <c r="AE71" s="111"/>
      <c r="AF71" s="111"/>
      <c r="AG71" s="111"/>
      <c r="AH71" s="111"/>
      <c r="AI71" s="111"/>
      <c r="AJ71" s="111"/>
      <c r="AK71" s="111"/>
    </row>
    <row r="72" spans="2:37" s="105" customFormat="1" ht="5.0999999999999996" customHeight="1" thickBot="1" x14ac:dyDescent="0.25">
      <c r="F72" s="104"/>
      <c r="G72" s="101"/>
      <c r="H72" s="101"/>
      <c r="I72" s="101"/>
      <c r="J72" s="104"/>
      <c r="K72" s="104"/>
      <c r="L72" s="104"/>
      <c r="M72" s="128"/>
      <c r="N72" s="128"/>
      <c r="R72" s="111"/>
      <c r="Y72" s="111"/>
      <c r="AA72" s="111"/>
      <c r="AB72" s="111"/>
      <c r="AC72" s="111"/>
      <c r="AD72" s="111"/>
      <c r="AE72" s="111"/>
      <c r="AF72" s="111"/>
      <c r="AG72" s="111"/>
      <c r="AH72" s="111"/>
      <c r="AI72" s="111"/>
      <c r="AJ72" s="111"/>
      <c r="AK72" s="111"/>
    </row>
    <row r="73" spans="2:37" s="105" customFormat="1" ht="5.0999999999999996" customHeight="1" x14ac:dyDescent="0.2">
      <c r="B73" s="141"/>
      <c r="C73" s="106"/>
      <c r="D73" s="106"/>
      <c r="E73" s="106"/>
      <c r="F73" s="107"/>
      <c r="G73" s="150"/>
      <c r="H73" s="150"/>
      <c r="I73" s="150"/>
      <c r="J73" s="108"/>
      <c r="K73" s="104"/>
      <c r="L73" s="104"/>
      <c r="M73" s="128"/>
      <c r="N73" s="128"/>
      <c r="R73" s="111"/>
      <c r="Y73" s="111"/>
      <c r="AA73" s="111"/>
      <c r="AB73" s="111"/>
      <c r="AC73" s="111"/>
      <c r="AD73" s="111"/>
      <c r="AE73" s="111"/>
      <c r="AF73" s="111"/>
      <c r="AG73" s="111"/>
      <c r="AH73" s="111"/>
      <c r="AI73" s="111"/>
      <c r="AJ73" s="111"/>
      <c r="AK73" s="111"/>
    </row>
    <row r="74" spans="2:37" s="105" customFormat="1" ht="15.75" x14ac:dyDescent="0.2">
      <c r="B74" s="123"/>
      <c r="C74" s="109" t="s">
        <v>75</v>
      </c>
      <c r="D74" s="111"/>
      <c r="E74" s="140"/>
      <c r="F74" s="104"/>
      <c r="G74" s="104"/>
      <c r="H74" s="104"/>
      <c r="I74" s="104"/>
      <c r="J74" s="110"/>
      <c r="K74" s="104"/>
      <c r="L74" s="104"/>
      <c r="M74" s="128"/>
      <c r="N74" s="128"/>
      <c r="R74" s="111"/>
      <c r="Y74" s="111"/>
      <c r="AA74" s="111"/>
      <c r="AB74" s="111"/>
      <c r="AC74" s="111"/>
      <c r="AD74" s="111"/>
      <c r="AE74" s="111"/>
      <c r="AF74" s="111"/>
      <c r="AG74" s="111"/>
      <c r="AH74" s="111"/>
      <c r="AI74" s="111"/>
      <c r="AJ74" s="111"/>
      <c r="AK74" s="111"/>
    </row>
    <row r="75" spans="2:37" s="105" customFormat="1" ht="5.0999999999999996" customHeight="1" x14ac:dyDescent="0.2">
      <c r="B75" s="123"/>
      <c r="C75" s="111"/>
      <c r="D75" s="111"/>
      <c r="E75" s="111"/>
      <c r="F75" s="104"/>
      <c r="G75" s="101"/>
      <c r="H75" s="101"/>
      <c r="I75" s="101"/>
      <c r="J75" s="110"/>
      <c r="K75" s="104"/>
      <c r="L75" s="104"/>
      <c r="M75" s="128"/>
      <c r="N75" s="128"/>
      <c r="R75" s="111"/>
      <c r="Y75" s="111"/>
      <c r="AA75" s="111"/>
      <c r="AB75" s="111"/>
      <c r="AC75" s="111"/>
      <c r="AD75" s="111"/>
      <c r="AE75" s="111"/>
      <c r="AF75" s="111"/>
      <c r="AG75" s="111"/>
      <c r="AH75" s="111"/>
      <c r="AI75" s="111"/>
      <c r="AJ75" s="111"/>
      <c r="AK75" s="111"/>
    </row>
    <row r="76" spans="2:37" s="105" customFormat="1" ht="15.75" x14ac:dyDescent="0.2">
      <c r="B76" s="123"/>
      <c r="C76" s="111"/>
      <c r="D76" s="122"/>
      <c r="E76" s="102" t="s">
        <v>104</v>
      </c>
      <c r="F76" s="104"/>
      <c r="G76" s="143">
        <v>1</v>
      </c>
      <c r="H76" s="144">
        <v>2</v>
      </c>
      <c r="I76" s="145">
        <v>3</v>
      </c>
      <c r="J76" s="110"/>
      <c r="K76" s="104"/>
      <c r="L76" s="104"/>
      <c r="M76" s="128"/>
      <c r="N76" s="128"/>
      <c r="R76" s="111"/>
      <c r="Y76" s="111"/>
      <c r="AA76" s="111"/>
      <c r="AB76" s="111"/>
      <c r="AC76" s="111"/>
      <c r="AD76" s="111"/>
      <c r="AE76" s="111"/>
      <c r="AF76" s="111"/>
      <c r="AG76" s="111"/>
      <c r="AH76" s="111"/>
      <c r="AI76" s="111"/>
      <c r="AJ76" s="111"/>
      <c r="AK76" s="111"/>
    </row>
    <row r="77" spans="2:37" s="105" customFormat="1" ht="5.0999999999999996" customHeight="1" x14ac:dyDescent="0.2">
      <c r="B77" s="123"/>
      <c r="C77" s="111"/>
      <c r="D77" s="111"/>
      <c r="E77" s="111"/>
      <c r="F77" s="104"/>
      <c r="G77" s="101"/>
      <c r="H77" s="101"/>
      <c r="I77" s="101"/>
      <c r="J77" s="110"/>
      <c r="K77" s="104"/>
      <c r="L77" s="104"/>
      <c r="M77" s="128"/>
      <c r="N77" s="128"/>
      <c r="R77" s="111"/>
      <c r="Y77" s="111"/>
      <c r="AA77" s="111"/>
      <c r="AB77" s="111"/>
      <c r="AC77" s="111"/>
      <c r="AD77" s="111"/>
      <c r="AE77" s="111"/>
      <c r="AF77" s="111"/>
      <c r="AG77" s="111"/>
      <c r="AH77" s="111"/>
      <c r="AI77" s="111"/>
      <c r="AJ77" s="111"/>
      <c r="AK77" s="111"/>
    </row>
    <row r="78" spans="2:37" s="105" customFormat="1" ht="12.75" customHeight="1" x14ac:dyDescent="0.2">
      <c r="B78" s="123"/>
      <c r="C78" s="124" t="s">
        <v>112</v>
      </c>
      <c r="D78" s="125"/>
      <c r="E78" s="129"/>
      <c r="F78" s="104"/>
      <c r="G78" s="130" t="s">
        <v>108</v>
      </c>
      <c r="H78" s="131" t="s">
        <v>114</v>
      </c>
      <c r="I78" s="132" t="s">
        <v>110</v>
      </c>
      <c r="J78" s="110"/>
      <c r="K78" s="104"/>
      <c r="L78" s="104"/>
      <c r="M78" s="128"/>
      <c r="N78" s="128"/>
      <c r="R78" s="111"/>
      <c r="Y78" s="111"/>
      <c r="AA78" s="111"/>
      <c r="AB78" s="111"/>
      <c r="AC78" s="111"/>
      <c r="AD78" s="111"/>
      <c r="AE78" s="111"/>
      <c r="AF78" s="111"/>
      <c r="AG78" s="111"/>
      <c r="AH78" s="111"/>
      <c r="AI78" s="111"/>
      <c r="AJ78" s="111"/>
      <c r="AK78" s="111"/>
    </row>
    <row r="79" spans="2:37" s="105" customFormat="1" ht="5.0999999999999996" customHeight="1" x14ac:dyDescent="0.2">
      <c r="B79" s="123"/>
      <c r="C79" s="111"/>
      <c r="D79" s="111"/>
      <c r="E79" s="111"/>
      <c r="F79" s="104"/>
      <c r="G79" s="101"/>
      <c r="H79" s="101"/>
      <c r="I79" s="101"/>
      <c r="J79" s="110"/>
      <c r="K79" s="104"/>
      <c r="L79" s="104"/>
      <c r="M79" s="128"/>
      <c r="N79" s="128"/>
      <c r="R79" s="111"/>
      <c r="Y79" s="111"/>
      <c r="AA79" s="111"/>
      <c r="AB79" s="111"/>
      <c r="AC79" s="111"/>
      <c r="AD79" s="111"/>
      <c r="AE79" s="111"/>
      <c r="AF79" s="111"/>
      <c r="AG79" s="111"/>
      <c r="AH79" s="111"/>
      <c r="AI79" s="111"/>
      <c r="AJ79" s="111"/>
      <c r="AK79" s="111"/>
    </row>
    <row r="80" spans="2:37" s="105" customFormat="1" ht="12.75" customHeight="1" x14ac:dyDescent="0.2">
      <c r="B80" s="123"/>
      <c r="C80" s="124" t="s">
        <v>70</v>
      </c>
      <c r="D80" s="125"/>
      <c r="E80" s="129"/>
      <c r="F80" s="104"/>
      <c r="G80" s="130" t="s">
        <v>108</v>
      </c>
      <c r="H80" s="131" t="s">
        <v>109</v>
      </c>
      <c r="I80" s="132" t="s">
        <v>110</v>
      </c>
      <c r="J80" s="110"/>
      <c r="K80" s="104"/>
      <c r="L80" s="104"/>
      <c r="M80" s="128"/>
      <c r="N80" s="128"/>
      <c r="R80" s="111"/>
      <c r="Y80" s="111"/>
      <c r="AA80" s="111"/>
      <c r="AB80" s="111"/>
      <c r="AC80" s="111"/>
      <c r="AD80" s="111"/>
      <c r="AE80" s="111"/>
      <c r="AF80" s="111"/>
      <c r="AG80" s="111"/>
      <c r="AH80" s="111"/>
      <c r="AI80" s="111"/>
      <c r="AJ80" s="111"/>
      <c r="AK80" s="111"/>
    </row>
    <row r="81" spans="2:37" s="105" customFormat="1" ht="5.0999999999999996" customHeight="1" x14ac:dyDescent="0.2">
      <c r="B81" s="123"/>
      <c r="C81" s="111"/>
      <c r="D81" s="111"/>
      <c r="E81" s="111"/>
      <c r="F81" s="104"/>
      <c r="G81" s="101"/>
      <c r="H81" s="101"/>
      <c r="I81" s="101"/>
      <c r="J81" s="110"/>
      <c r="K81" s="104"/>
      <c r="L81" s="104"/>
      <c r="M81" s="128"/>
      <c r="N81" s="128"/>
      <c r="R81" s="111"/>
      <c r="Y81" s="111"/>
      <c r="AA81" s="111"/>
      <c r="AB81" s="111"/>
      <c r="AC81" s="111"/>
      <c r="AD81" s="111"/>
      <c r="AE81" s="111"/>
      <c r="AF81" s="111"/>
      <c r="AG81" s="111"/>
      <c r="AH81" s="111"/>
      <c r="AI81" s="111"/>
      <c r="AJ81" s="111"/>
      <c r="AK81" s="111"/>
    </row>
    <row r="82" spans="2:37" s="105" customFormat="1" x14ac:dyDescent="0.2">
      <c r="B82" s="123"/>
      <c r="C82" s="124" t="s">
        <v>69</v>
      </c>
      <c r="D82" s="125"/>
      <c r="E82" s="129"/>
      <c r="F82" s="104"/>
      <c r="G82" s="130" t="s">
        <v>108</v>
      </c>
      <c r="H82" s="131" t="s">
        <v>109</v>
      </c>
      <c r="I82" s="132" t="s">
        <v>110</v>
      </c>
      <c r="J82" s="110"/>
      <c r="K82" s="104"/>
      <c r="L82" s="104"/>
      <c r="M82" s="128"/>
      <c r="N82" s="128"/>
      <c r="R82" s="111"/>
      <c r="Y82" s="111"/>
      <c r="AA82" s="111"/>
      <c r="AB82" s="111"/>
      <c r="AC82" s="111"/>
      <c r="AD82" s="111"/>
      <c r="AE82" s="111"/>
      <c r="AF82" s="111"/>
      <c r="AG82" s="111"/>
      <c r="AH82" s="111"/>
      <c r="AI82" s="111"/>
      <c r="AJ82" s="111"/>
      <c r="AK82" s="111"/>
    </row>
    <row r="83" spans="2:37" s="105" customFormat="1" ht="5.0999999999999996" customHeight="1" x14ac:dyDescent="0.2">
      <c r="B83" s="123"/>
      <c r="C83" s="111"/>
      <c r="D83" s="111"/>
      <c r="E83" s="111"/>
      <c r="F83" s="104"/>
      <c r="G83" s="101"/>
      <c r="H83" s="101"/>
      <c r="I83" s="101"/>
      <c r="J83" s="110"/>
      <c r="K83" s="104"/>
      <c r="L83" s="104"/>
      <c r="M83" s="128"/>
      <c r="N83" s="128"/>
      <c r="R83" s="111"/>
      <c r="Y83" s="111"/>
      <c r="AA83" s="111"/>
      <c r="AB83" s="111"/>
      <c r="AC83" s="111"/>
      <c r="AD83" s="111"/>
      <c r="AE83" s="111"/>
      <c r="AF83" s="111"/>
      <c r="AG83" s="111"/>
      <c r="AH83" s="111"/>
      <c r="AI83" s="111"/>
      <c r="AJ83" s="111"/>
      <c r="AK83" s="111"/>
    </row>
    <row r="84" spans="2:37" s="105" customFormat="1" x14ac:dyDescent="0.2">
      <c r="B84" s="123"/>
      <c r="C84" s="124" t="s">
        <v>71</v>
      </c>
      <c r="D84" s="125"/>
      <c r="E84" s="129"/>
      <c r="F84" s="104"/>
      <c r="G84" s="130" t="s">
        <v>105</v>
      </c>
      <c r="H84" s="131" t="s">
        <v>106</v>
      </c>
      <c r="I84" s="132" t="s">
        <v>107</v>
      </c>
      <c r="J84" s="110"/>
      <c r="K84" s="104"/>
      <c r="L84" s="104"/>
      <c r="M84" s="128"/>
      <c r="N84" s="128"/>
      <c r="R84" s="111"/>
      <c r="Y84" s="111"/>
      <c r="AA84" s="111"/>
      <c r="AB84" s="111"/>
      <c r="AC84" s="111"/>
      <c r="AD84" s="111"/>
      <c r="AE84" s="111"/>
      <c r="AF84" s="111"/>
      <c r="AG84" s="111"/>
      <c r="AH84" s="111"/>
      <c r="AI84" s="111"/>
      <c r="AJ84" s="111"/>
      <c r="AK84" s="111"/>
    </row>
    <row r="85" spans="2:37" s="105" customFormat="1" ht="5.0999999999999996" customHeight="1" x14ac:dyDescent="0.2">
      <c r="B85" s="123"/>
      <c r="C85" s="111"/>
      <c r="D85" s="111"/>
      <c r="E85" s="111"/>
      <c r="F85" s="104"/>
      <c r="G85" s="101"/>
      <c r="H85" s="101"/>
      <c r="I85" s="101"/>
      <c r="J85" s="110"/>
      <c r="K85" s="104"/>
      <c r="L85" s="104"/>
      <c r="M85" s="128"/>
      <c r="N85" s="128"/>
      <c r="R85" s="111"/>
      <c r="Y85" s="111"/>
      <c r="AA85" s="111"/>
      <c r="AB85" s="111"/>
      <c r="AC85" s="111"/>
      <c r="AD85" s="111"/>
      <c r="AE85" s="111"/>
      <c r="AF85" s="111"/>
      <c r="AG85" s="111"/>
      <c r="AH85" s="111"/>
      <c r="AI85" s="111"/>
      <c r="AJ85" s="111"/>
      <c r="AK85" s="111"/>
    </row>
    <row r="86" spans="2:37" s="105" customFormat="1" x14ac:dyDescent="0.2">
      <c r="B86" s="123"/>
      <c r="C86" s="124" t="s">
        <v>74</v>
      </c>
      <c r="D86" s="125"/>
      <c r="E86" s="129"/>
      <c r="F86" s="104"/>
      <c r="G86" s="130" t="s">
        <v>113</v>
      </c>
      <c r="H86" s="131" t="s">
        <v>115</v>
      </c>
      <c r="I86" s="132" t="s">
        <v>116</v>
      </c>
      <c r="J86" s="110"/>
      <c r="K86" s="104"/>
      <c r="L86" s="104"/>
      <c r="M86" s="128"/>
      <c r="N86" s="128"/>
      <c r="R86" s="111"/>
      <c r="Y86" s="111"/>
      <c r="AA86" s="111"/>
      <c r="AB86" s="111"/>
      <c r="AC86" s="111"/>
      <c r="AD86" s="111"/>
      <c r="AE86" s="111"/>
      <c r="AF86" s="111"/>
      <c r="AG86" s="111"/>
      <c r="AH86" s="111"/>
      <c r="AI86" s="111"/>
      <c r="AJ86" s="111"/>
      <c r="AK86" s="111"/>
    </row>
    <row r="87" spans="2:37" s="105" customFormat="1" ht="5.0999999999999996" customHeight="1" x14ac:dyDescent="0.2">
      <c r="B87" s="123"/>
      <c r="C87" s="111"/>
      <c r="D87" s="111"/>
      <c r="E87" s="111"/>
      <c r="F87" s="104"/>
      <c r="G87" s="101"/>
      <c r="H87" s="101"/>
      <c r="I87" s="101"/>
      <c r="J87" s="110"/>
      <c r="K87" s="104"/>
      <c r="L87" s="104"/>
      <c r="M87" s="128"/>
      <c r="N87" s="128"/>
      <c r="R87" s="111"/>
      <c r="Y87" s="111"/>
      <c r="AA87" s="111"/>
      <c r="AB87" s="111"/>
      <c r="AC87" s="111"/>
      <c r="AD87" s="111"/>
      <c r="AE87" s="111"/>
      <c r="AF87" s="111"/>
      <c r="AG87" s="111"/>
      <c r="AH87" s="111"/>
      <c r="AI87" s="111"/>
      <c r="AJ87" s="111"/>
      <c r="AK87" s="111"/>
    </row>
    <row r="88" spans="2:37" s="105" customFormat="1" ht="5.0999999999999996" customHeight="1" x14ac:dyDescent="0.2">
      <c r="B88" s="123"/>
      <c r="C88" s="111"/>
      <c r="D88" s="111"/>
      <c r="E88" s="111"/>
      <c r="F88" s="104"/>
      <c r="G88" s="101"/>
      <c r="H88" s="101"/>
      <c r="I88" s="101"/>
      <c r="J88" s="110"/>
      <c r="K88" s="104"/>
      <c r="L88" s="104"/>
      <c r="M88" s="128"/>
      <c r="N88" s="128"/>
      <c r="R88" s="111"/>
      <c r="Y88" s="111"/>
      <c r="AA88" s="111"/>
      <c r="AB88" s="111"/>
      <c r="AC88" s="111"/>
      <c r="AD88" s="111"/>
      <c r="AE88" s="111"/>
      <c r="AF88" s="111"/>
      <c r="AG88" s="111"/>
      <c r="AH88" s="111"/>
      <c r="AI88" s="111"/>
      <c r="AJ88" s="111"/>
      <c r="AK88" s="111"/>
    </row>
    <row r="89" spans="2:37" s="105" customFormat="1" x14ac:dyDescent="0.2">
      <c r="B89" s="123"/>
      <c r="C89" s="467" t="s">
        <v>111</v>
      </c>
      <c r="D89" s="468"/>
      <c r="E89" s="468"/>
      <c r="F89" s="468"/>
      <c r="G89" s="468"/>
      <c r="H89" s="468"/>
      <c r="I89" s="469"/>
      <c r="J89" s="110"/>
      <c r="K89" s="104"/>
      <c r="L89" s="104"/>
      <c r="M89" s="128"/>
      <c r="N89" s="128"/>
      <c r="R89" s="111"/>
      <c r="Y89" s="111"/>
      <c r="AA89" s="111"/>
      <c r="AB89" s="111"/>
      <c r="AC89" s="111"/>
      <c r="AD89" s="111"/>
      <c r="AE89" s="111"/>
      <c r="AF89" s="111"/>
      <c r="AG89" s="111"/>
      <c r="AH89" s="111"/>
      <c r="AI89" s="111"/>
      <c r="AJ89" s="111"/>
      <c r="AK89" s="111"/>
    </row>
    <row r="90" spans="2:37" s="105" customFormat="1" x14ac:dyDescent="0.2">
      <c r="B90" s="123"/>
      <c r="C90" s="470"/>
      <c r="D90" s="471"/>
      <c r="E90" s="471"/>
      <c r="F90" s="471"/>
      <c r="G90" s="471"/>
      <c r="H90" s="471"/>
      <c r="I90" s="472"/>
      <c r="J90" s="110"/>
      <c r="K90" s="104"/>
      <c r="L90" s="104"/>
      <c r="M90" s="128"/>
      <c r="N90" s="128"/>
      <c r="R90" s="111"/>
      <c r="Y90" s="111"/>
      <c r="AA90" s="111"/>
      <c r="AB90" s="111"/>
      <c r="AC90" s="111"/>
      <c r="AD90" s="111"/>
      <c r="AE90" s="111"/>
      <c r="AF90" s="111"/>
      <c r="AG90" s="111"/>
      <c r="AH90" s="111"/>
      <c r="AI90" s="111"/>
      <c r="AJ90" s="111"/>
      <c r="AK90" s="111"/>
    </row>
    <row r="91" spans="2:37" x14ac:dyDescent="0.2">
      <c r="B91" s="120"/>
      <c r="C91" s="473"/>
      <c r="D91" s="474"/>
      <c r="E91" s="474"/>
      <c r="F91" s="474"/>
      <c r="G91" s="474"/>
      <c r="H91" s="474"/>
      <c r="I91" s="475"/>
      <c r="J91" s="137"/>
      <c r="L91" s="121"/>
      <c r="R91" s="121"/>
      <c r="Y91" s="121"/>
    </row>
    <row r="92" spans="2:37" s="105" customFormat="1" ht="5.0999999999999996" customHeight="1" thickBot="1" x14ac:dyDescent="0.25">
      <c r="B92" s="146"/>
      <c r="C92" s="112"/>
      <c r="D92" s="112"/>
      <c r="E92" s="112"/>
      <c r="F92" s="113"/>
      <c r="G92" s="149"/>
      <c r="H92" s="149"/>
      <c r="I92" s="149"/>
      <c r="J92" s="114"/>
      <c r="K92" s="104"/>
      <c r="L92" s="104"/>
      <c r="M92" s="128"/>
      <c r="N92" s="128"/>
      <c r="R92" s="111"/>
      <c r="Y92" s="111"/>
      <c r="AA92" s="111"/>
      <c r="AB92" s="111"/>
      <c r="AC92" s="111"/>
      <c r="AD92" s="111"/>
      <c r="AE92" s="111"/>
      <c r="AF92" s="111"/>
      <c r="AG92" s="111"/>
      <c r="AH92" s="111"/>
      <c r="AI92" s="111"/>
      <c r="AJ92" s="111"/>
      <c r="AK92" s="111"/>
    </row>
  </sheetData>
  <sheetProtection password="D65F" sheet="1" objects="1" scenarios="1"/>
  <mergeCells count="8">
    <mergeCell ref="C89:I91"/>
    <mergeCell ref="C68:I70"/>
    <mergeCell ref="D7:E7"/>
    <mergeCell ref="D5:E5"/>
    <mergeCell ref="D9:E9"/>
    <mergeCell ref="H5:I5"/>
    <mergeCell ref="C27:I29"/>
    <mergeCell ref="C47:I49"/>
  </mergeCells>
  <pageMargins left="0.70866141732283472" right="0.70866141732283472" top="0.78740157480314965" bottom="0.78740157480314965"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2:K73"/>
  <sheetViews>
    <sheetView showGridLines="0" showRowColHeaders="0" zoomScaleNormal="100" workbookViewId="0">
      <selection activeCell="E5" sqref="E5:G5"/>
    </sheetView>
  </sheetViews>
  <sheetFormatPr baseColWidth="10" defaultRowHeight="12.75" x14ac:dyDescent="0.2"/>
  <cols>
    <col min="1" max="1" width="2.28515625" customWidth="1"/>
    <col min="2" max="2" width="20.7109375" customWidth="1"/>
    <col min="4" max="4" width="20.7109375" customWidth="1"/>
    <col min="7" max="7" width="20.7109375" customWidth="1"/>
    <col min="8" max="8" width="3.7109375" customWidth="1"/>
    <col min="10" max="10" width="20.7109375" customWidth="1"/>
  </cols>
  <sheetData>
    <row r="2" spans="2:11" ht="15.75" x14ac:dyDescent="0.25">
      <c r="B2" s="317" t="s">
        <v>272</v>
      </c>
      <c r="C2" s="318"/>
      <c r="D2" s="318"/>
      <c r="E2" s="318"/>
      <c r="F2" s="318"/>
      <c r="G2" s="318"/>
      <c r="H2" s="318"/>
      <c r="I2" s="318"/>
      <c r="J2" s="318"/>
      <c r="K2" s="319"/>
    </row>
    <row r="3" spans="2:11" s="309" customFormat="1" ht="15" x14ac:dyDescent="0.2">
      <c r="B3" s="320"/>
      <c r="C3" s="321"/>
      <c r="D3" s="321"/>
      <c r="E3" s="321" t="s">
        <v>63</v>
      </c>
      <c r="F3" s="495" t="s">
        <v>274</v>
      </c>
      <c r="G3" s="495"/>
      <c r="H3" s="496" t="s">
        <v>273</v>
      </c>
      <c r="I3" s="496"/>
      <c r="J3" s="497" t="s">
        <v>275</v>
      </c>
      <c r="K3" s="498"/>
    </row>
    <row r="4" spans="2:11" s="309" customFormat="1" ht="15" x14ac:dyDescent="0.2">
      <c r="B4" s="320"/>
      <c r="C4" s="321"/>
      <c r="D4" s="321"/>
      <c r="E4" s="321"/>
      <c r="F4" s="322"/>
      <c r="G4" s="322"/>
      <c r="H4" s="322"/>
      <c r="I4" s="322"/>
      <c r="J4" s="323"/>
      <c r="K4" s="324"/>
    </row>
    <row r="5" spans="2:11" s="309" customFormat="1" ht="24.95" customHeight="1" x14ac:dyDescent="0.2">
      <c r="B5" s="325" t="s">
        <v>198</v>
      </c>
      <c r="C5" s="326" t="s">
        <v>268</v>
      </c>
      <c r="D5" s="321"/>
      <c r="E5" s="482"/>
      <c r="F5" s="499"/>
      <c r="G5" s="483"/>
      <c r="H5" s="321"/>
      <c r="I5" s="321"/>
      <c r="J5" s="321"/>
      <c r="K5" s="327"/>
    </row>
    <row r="6" spans="2:11" s="309" customFormat="1" ht="8.1" customHeight="1" x14ac:dyDescent="0.2">
      <c r="B6" s="320"/>
      <c r="C6" s="321"/>
      <c r="D6" s="321"/>
      <c r="E6" s="321"/>
      <c r="F6" s="321"/>
      <c r="G6" s="321"/>
      <c r="H6" s="321"/>
      <c r="I6" s="321"/>
      <c r="J6" s="321"/>
      <c r="K6" s="327"/>
    </row>
    <row r="7" spans="2:11" s="309" customFormat="1" ht="24.95" customHeight="1" x14ac:dyDescent="0.2">
      <c r="B7" s="325" t="s">
        <v>199</v>
      </c>
      <c r="C7" s="326" t="s">
        <v>269</v>
      </c>
      <c r="D7" s="321"/>
      <c r="E7" s="482"/>
      <c r="F7" s="499"/>
      <c r="G7" s="483"/>
      <c r="H7" s="321"/>
      <c r="I7" s="321"/>
      <c r="J7" s="321"/>
      <c r="K7" s="327"/>
    </row>
    <row r="8" spans="2:11" s="309" customFormat="1" ht="8.1" customHeight="1" x14ac:dyDescent="0.2">
      <c r="B8" s="320"/>
      <c r="C8" s="321"/>
      <c r="D8" s="321"/>
      <c r="E8" s="321"/>
      <c r="F8" s="321"/>
      <c r="G8" s="321"/>
      <c r="H8" s="321"/>
      <c r="I8" s="321"/>
      <c r="J8" s="321"/>
      <c r="K8" s="327"/>
    </row>
    <row r="9" spans="2:11" s="309" customFormat="1" ht="24.95" customHeight="1" x14ac:dyDescent="0.2">
      <c r="B9" s="325" t="s">
        <v>200</v>
      </c>
      <c r="C9" s="328" t="s">
        <v>270</v>
      </c>
      <c r="D9" s="480"/>
      <c r="E9" s="481"/>
      <c r="F9" s="321"/>
      <c r="G9" s="328" t="s">
        <v>271</v>
      </c>
      <c r="H9" s="321"/>
      <c r="I9" s="482"/>
      <c r="J9" s="483"/>
      <c r="K9" s="327"/>
    </row>
    <row r="10" spans="2:11" s="309" customFormat="1" ht="8.1" customHeight="1" x14ac:dyDescent="0.2">
      <c r="B10" s="320"/>
      <c r="C10" s="321"/>
      <c r="D10" s="321"/>
      <c r="E10" s="321"/>
      <c r="F10" s="321"/>
      <c r="G10" s="321"/>
      <c r="H10" s="321"/>
      <c r="I10" s="321"/>
      <c r="J10" s="321"/>
      <c r="K10" s="327"/>
    </row>
    <row r="11" spans="2:11" s="309" customFormat="1" ht="18" x14ac:dyDescent="0.25">
      <c r="B11" s="325" t="s">
        <v>65</v>
      </c>
      <c r="C11" s="321"/>
      <c r="D11" s="494" t="s">
        <v>85</v>
      </c>
      <c r="E11" s="494"/>
      <c r="F11" s="329" t="s">
        <v>206</v>
      </c>
      <c r="G11" s="494" t="s">
        <v>86</v>
      </c>
      <c r="H11" s="494"/>
      <c r="I11" s="329" t="s">
        <v>206</v>
      </c>
      <c r="J11" s="321"/>
      <c r="K11" s="327"/>
    </row>
    <row r="12" spans="2:11" s="309" customFormat="1" ht="8.1" customHeight="1" x14ac:dyDescent="0.2">
      <c r="B12" s="320"/>
      <c r="C12" s="321"/>
      <c r="D12" s="321"/>
      <c r="E12" s="321"/>
      <c r="F12" s="321"/>
      <c r="G12" s="321"/>
      <c r="H12" s="321"/>
      <c r="I12" s="321"/>
      <c r="J12" s="321"/>
      <c r="K12" s="327"/>
    </row>
    <row r="13" spans="2:11" s="309" customFormat="1" ht="15" x14ac:dyDescent="0.2">
      <c r="B13" s="320" t="s">
        <v>276</v>
      </c>
      <c r="C13" s="321"/>
      <c r="D13" s="321"/>
      <c r="E13" s="321"/>
      <c r="F13" s="321"/>
      <c r="G13" s="321"/>
      <c r="H13" s="321"/>
      <c r="I13" s="321"/>
      <c r="J13" s="321"/>
      <c r="K13" s="327"/>
    </row>
    <row r="14" spans="2:11" s="309" customFormat="1" ht="15" x14ac:dyDescent="0.2">
      <c r="B14" s="484" t="s">
        <v>201</v>
      </c>
      <c r="C14" s="321"/>
      <c r="D14" s="485"/>
      <c r="E14" s="486"/>
      <c r="F14" s="486"/>
      <c r="G14" s="486"/>
      <c r="H14" s="486"/>
      <c r="I14" s="486"/>
      <c r="J14" s="486"/>
      <c r="K14" s="487"/>
    </row>
    <row r="15" spans="2:11" x14ac:dyDescent="0.2">
      <c r="B15" s="484"/>
      <c r="C15" s="40"/>
      <c r="D15" s="488"/>
      <c r="E15" s="489"/>
      <c r="F15" s="489"/>
      <c r="G15" s="489"/>
      <c r="H15" s="489"/>
      <c r="I15" s="489"/>
      <c r="J15" s="489"/>
      <c r="K15" s="490"/>
    </row>
    <row r="16" spans="2:11" x14ac:dyDescent="0.2">
      <c r="B16" s="484"/>
      <c r="C16" s="40"/>
      <c r="D16" s="491"/>
      <c r="E16" s="492"/>
      <c r="F16" s="492"/>
      <c r="G16" s="492"/>
      <c r="H16" s="492"/>
      <c r="I16" s="492"/>
      <c r="J16" s="492"/>
      <c r="K16" s="493"/>
    </row>
    <row r="17" spans="2:11" x14ac:dyDescent="0.2">
      <c r="B17" s="330"/>
      <c r="C17" s="40"/>
      <c r="D17" s="40"/>
      <c r="E17" s="40"/>
      <c r="F17" s="40"/>
      <c r="G17" s="40"/>
      <c r="H17" s="40"/>
      <c r="I17" s="40"/>
      <c r="J17" s="40"/>
      <c r="K17" s="181"/>
    </row>
    <row r="18" spans="2:11" ht="15.75" x14ac:dyDescent="0.25">
      <c r="B18" s="331" t="s">
        <v>202</v>
      </c>
      <c r="C18" s="332"/>
      <c r="D18" s="332"/>
      <c r="E18" s="332"/>
      <c r="F18" s="40"/>
      <c r="G18" s="333" t="s">
        <v>235</v>
      </c>
      <c r="H18" s="334"/>
      <c r="I18" s="332"/>
      <c r="J18" s="332"/>
      <c r="K18" s="335"/>
    </row>
    <row r="19" spans="2:11" ht="18" x14ac:dyDescent="0.25">
      <c r="B19" s="336" t="s">
        <v>108</v>
      </c>
      <c r="C19" s="329" t="s">
        <v>206</v>
      </c>
      <c r="D19" s="326" t="s">
        <v>203</v>
      </c>
      <c r="E19" s="329" t="s">
        <v>206</v>
      </c>
      <c r="F19" s="40"/>
      <c r="G19" s="321" t="s">
        <v>236</v>
      </c>
      <c r="H19" s="40"/>
      <c r="I19" s="329" t="s">
        <v>206</v>
      </c>
      <c r="J19" s="326" t="s">
        <v>203</v>
      </c>
      <c r="K19" s="337" t="s">
        <v>206</v>
      </c>
    </row>
    <row r="20" spans="2:11" ht="18" x14ac:dyDescent="0.25">
      <c r="B20" s="336" t="s">
        <v>224</v>
      </c>
      <c r="C20" s="329" t="s">
        <v>206</v>
      </c>
      <c r="D20" s="326" t="s">
        <v>204</v>
      </c>
      <c r="E20" s="329" t="s">
        <v>206</v>
      </c>
      <c r="F20" s="40"/>
      <c r="G20" s="321" t="s">
        <v>237</v>
      </c>
      <c r="H20" s="40"/>
      <c r="I20" s="329" t="s">
        <v>206</v>
      </c>
      <c r="J20" s="326" t="s">
        <v>204</v>
      </c>
      <c r="K20" s="337" t="s">
        <v>206</v>
      </c>
    </row>
    <row r="21" spans="2:11" ht="18" x14ac:dyDescent="0.25">
      <c r="B21" s="336" t="s">
        <v>110</v>
      </c>
      <c r="C21" s="329" t="s">
        <v>206</v>
      </c>
      <c r="D21" s="326" t="s">
        <v>205</v>
      </c>
      <c r="E21" s="329" t="s">
        <v>206</v>
      </c>
      <c r="F21" s="40"/>
      <c r="G21" s="321" t="s">
        <v>238</v>
      </c>
      <c r="H21" s="40"/>
      <c r="I21" s="329" t="s">
        <v>206</v>
      </c>
      <c r="J21" s="326" t="s">
        <v>205</v>
      </c>
      <c r="K21" s="337" t="s">
        <v>206</v>
      </c>
    </row>
    <row r="22" spans="2:11" ht="9.9499999999999993" customHeight="1" x14ac:dyDescent="0.25">
      <c r="B22" s="336"/>
      <c r="C22" s="338"/>
      <c r="D22" s="326"/>
      <c r="E22" s="338"/>
      <c r="F22" s="40"/>
      <c r="G22" s="321"/>
      <c r="H22" s="40"/>
      <c r="I22" s="40"/>
      <c r="J22" s="321"/>
      <c r="K22" s="181"/>
    </row>
    <row r="23" spans="2:11" ht="18" x14ac:dyDescent="0.25">
      <c r="B23" s="339" t="s">
        <v>215</v>
      </c>
      <c r="C23" s="338"/>
      <c r="D23" s="326"/>
      <c r="E23" s="338"/>
      <c r="F23" s="40"/>
      <c r="G23" s="340" t="s">
        <v>215</v>
      </c>
      <c r="H23" s="341"/>
      <c r="I23" s="338"/>
      <c r="J23" s="326"/>
      <c r="K23" s="342"/>
    </row>
    <row r="24" spans="2:11" ht="18" x14ac:dyDescent="0.25">
      <c r="B24" s="336" t="s">
        <v>207</v>
      </c>
      <c r="C24" s="329" t="s">
        <v>206</v>
      </c>
      <c r="D24" s="326" t="s">
        <v>210</v>
      </c>
      <c r="E24" s="329" t="s">
        <v>206</v>
      </c>
      <c r="F24" s="40"/>
      <c r="G24" s="343" t="s">
        <v>207</v>
      </c>
      <c r="H24" s="344"/>
      <c r="I24" s="329" t="s">
        <v>206</v>
      </c>
      <c r="J24" s="326" t="s">
        <v>210</v>
      </c>
      <c r="K24" s="337" t="s">
        <v>206</v>
      </c>
    </row>
    <row r="25" spans="2:11" ht="18" x14ac:dyDescent="0.25">
      <c r="B25" s="336" t="s">
        <v>208</v>
      </c>
      <c r="C25" s="329" t="s">
        <v>206</v>
      </c>
      <c r="D25" s="326" t="s">
        <v>211</v>
      </c>
      <c r="E25" s="329" t="s">
        <v>206</v>
      </c>
      <c r="F25" s="40"/>
      <c r="G25" s="343" t="s">
        <v>208</v>
      </c>
      <c r="H25" s="344"/>
      <c r="I25" s="329" t="s">
        <v>206</v>
      </c>
      <c r="J25" s="326" t="s">
        <v>211</v>
      </c>
      <c r="K25" s="337" t="s">
        <v>206</v>
      </c>
    </row>
    <row r="26" spans="2:11" ht="18" x14ac:dyDescent="0.25">
      <c r="B26" s="336" t="s">
        <v>209</v>
      </c>
      <c r="C26" s="329" t="s">
        <v>206</v>
      </c>
      <c r="D26" s="497" t="s">
        <v>212</v>
      </c>
      <c r="E26" s="497"/>
      <c r="F26" s="40"/>
      <c r="G26" s="343" t="s">
        <v>209</v>
      </c>
      <c r="H26" s="344"/>
      <c r="I26" s="329" t="s">
        <v>206</v>
      </c>
      <c r="J26" s="497" t="s">
        <v>212</v>
      </c>
      <c r="K26" s="498"/>
    </row>
    <row r="27" spans="2:11" x14ac:dyDescent="0.2">
      <c r="B27" s="330"/>
      <c r="C27" s="40"/>
      <c r="D27" s="40"/>
      <c r="E27" s="40"/>
      <c r="F27" s="40"/>
      <c r="G27" s="40"/>
      <c r="H27" s="40"/>
      <c r="I27" s="40"/>
      <c r="J27" s="40"/>
      <c r="K27" s="181"/>
    </row>
    <row r="28" spans="2:11" ht="15.75" x14ac:dyDescent="0.2">
      <c r="B28" s="345" t="s">
        <v>213</v>
      </c>
      <c r="C28" s="332"/>
      <c r="D28" s="332"/>
      <c r="E28" s="332"/>
      <c r="F28" s="40"/>
      <c r="G28" s="346" t="s">
        <v>239</v>
      </c>
      <c r="H28" s="347"/>
      <c r="I28" s="332"/>
      <c r="J28" s="348"/>
      <c r="K28" s="335"/>
    </row>
    <row r="29" spans="2:11" ht="18" x14ac:dyDescent="0.25">
      <c r="B29" s="336" t="s">
        <v>214</v>
      </c>
      <c r="C29" s="329" t="s">
        <v>206</v>
      </c>
      <c r="D29" s="326" t="s">
        <v>203</v>
      </c>
      <c r="E29" s="329" t="s">
        <v>206</v>
      </c>
      <c r="F29" s="40"/>
      <c r="G29" s="343" t="s">
        <v>214</v>
      </c>
      <c r="H29" s="344"/>
      <c r="I29" s="329" t="s">
        <v>206</v>
      </c>
      <c r="J29" s="326" t="s">
        <v>203</v>
      </c>
      <c r="K29" s="337" t="s">
        <v>206</v>
      </c>
    </row>
    <row r="30" spans="2:11" ht="18" x14ac:dyDescent="0.25">
      <c r="B30" s="336" t="s">
        <v>223</v>
      </c>
      <c r="C30" s="329" t="s">
        <v>206</v>
      </c>
      <c r="D30" s="326" t="s">
        <v>204</v>
      </c>
      <c r="E30" s="329" t="s">
        <v>206</v>
      </c>
      <c r="F30" s="40"/>
      <c r="G30" s="343" t="s">
        <v>223</v>
      </c>
      <c r="H30" s="344"/>
      <c r="I30" s="329" t="s">
        <v>206</v>
      </c>
      <c r="J30" s="326" t="s">
        <v>204</v>
      </c>
      <c r="K30" s="337" t="s">
        <v>206</v>
      </c>
    </row>
    <row r="31" spans="2:11" ht="18" x14ac:dyDescent="0.25">
      <c r="B31" s="336" t="s">
        <v>110</v>
      </c>
      <c r="C31" s="329" t="s">
        <v>206</v>
      </c>
      <c r="D31" s="326" t="s">
        <v>205</v>
      </c>
      <c r="E31" s="329" t="s">
        <v>206</v>
      </c>
      <c r="F31" s="40"/>
      <c r="G31" s="343" t="s">
        <v>232</v>
      </c>
      <c r="H31" s="344"/>
      <c r="I31" s="329" t="s">
        <v>206</v>
      </c>
      <c r="J31" s="326" t="s">
        <v>205</v>
      </c>
      <c r="K31" s="337" t="s">
        <v>206</v>
      </c>
    </row>
    <row r="32" spans="2:11" ht="9.9499999999999993" customHeight="1" x14ac:dyDescent="0.2">
      <c r="B32" s="320"/>
      <c r="C32" s="40"/>
      <c r="D32" s="40"/>
      <c r="E32" s="40"/>
      <c r="F32" s="40"/>
      <c r="G32" s="40"/>
      <c r="H32" s="40"/>
      <c r="I32" s="40"/>
      <c r="J32" s="40"/>
      <c r="K32" s="181"/>
    </row>
    <row r="33" spans="2:11" ht="15.75" x14ac:dyDescent="0.2">
      <c r="B33" s="339" t="s">
        <v>215</v>
      </c>
      <c r="C33" s="40"/>
      <c r="D33" s="40"/>
      <c r="E33" s="40"/>
      <c r="F33" s="40"/>
      <c r="G33" s="346" t="s">
        <v>240</v>
      </c>
      <c r="H33" s="347"/>
      <c r="I33" s="332"/>
      <c r="J33" s="348" t="s">
        <v>241</v>
      </c>
      <c r="K33" s="335"/>
    </row>
    <row r="34" spans="2:11" ht="18" x14ac:dyDescent="0.25">
      <c r="B34" s="336" t="s">
        <v>208</v>
      </c>
      <c r="C34" s="329" t="s">
        <v>206</v>
      </c>
      <c r="D34" s="326" t="s">
        <v>219</v>
      </c>
      <c r="E34" s="329" t="s">
        <v>206</v>
      </c>
      <c r="F34" s="40"/>
      <c r="G34" s="343" t="s">
        <v>242</v>
      </c>
      <c r="H34" s="344"/>
      <c r="I34" s="40"/>
      <c r="J34" s="321"/>
      <c r="K34" s="181"/>
    </row>
    <row r="35" spans="2:11" ht="18" x14ac:dyDescent="0.25">
      <c r="B35" s="336" t="s">
        <v>227</v>
      </c>
      <c r="C35" s="329" t="s">
        <v>206</v>
      </c>
      <c r="D35" s="326" t="s">
        <v>220</v>
      </c>
      <c r="E35" s="329" t="s">
        <v>206</v>
      </c>
      <c r="F35" s="40"/>
      <c r="G35" s="343" t="s">
        <v>214</v>
      </c>
      <c r="H35" s="344"/>
      <c r="I35" s="329" t="s">
        <v>206</v>
      </c>
      <c r="J35" s="343" t="s">
        <v>214</v>
      </c>
      <c r="K35" s="337" t="s">
        <v>206</v>
      </c>
    </row>
    <row r="36" spans="2:11" ht="18" x14ac:dyDescent="0.25">
      <c r="B36" s="336" t="s">
        <v>216</v>
      </c>
      <c r="C36" s="329" t="s">
        <v>206</v>
      </c>
      <c r="D36" s="326" t="s">
        <v>221</v>
      </c>
      <c r="E36" s="329" t="s">
        <v>206</v>
      </c>
      <c r="F36" s="40"/>
      <c r="G36" s="343" t="s">
        <v>243</v>
      </c>
      <c r="H36" s="344"/>
      <c r="I36" s="329" t="s">
        <v>206</v>
      </c>
      <c r="J36" s="343" t="s">
        <v>243</v>
      </c>
      <c r="K36" s="337" t="s">
        <v>206</v>
      </c>
    </row>
    <row r="37" spans="2:11" ht="18" x14ac:dyDescent="0.25">
      <c r="B37" s="336" t="s">
        <v>217</v>
      </c>
      <c r="C37" s="329" t="s">
        <v>206</v>
      </c>
      <c r="D37" s="326" t="s">
        <v>211</v>
      </c>
      <c r="E37" s="329" t="s">
        <v>206</v>
      </c>
      <c r="F37" s="40"/>
      <c r="G37" s="343" t="s">
        <v>244</v>
      </c>
      <c r="H37" s="344"/>
      <c r="I37" s="329" t="s">
        <v>206</v>
      </c>
      <c r="J37" s="343" t="s">
        <v>244</v>
      </c>
      <c r="K37" s="337" t="s">
        <v>206</v>
      </c>
    </row>
    <row r="38" spans="2:11" ht="18" x14ac:dyDescent="0.25">
      <c r="B38" s="336" t="s">
        <v>218</v>
      </c>
      <c r="C38" s="329" t="s">
        <v>206</v>
      </c>
      <c r="D38" s="497" t="s">
        <v>212</v>
      </c>
      <c r="E38" s="497"/>
      <c r="F38" s="40"/>
      <c r="G38" s="40"/>
      <c r="H38" s="40"/>
      <c r="I38" s="40"/>
      <c r="J38" s="40"/>
      <c r="K38" s="181"/>
    </row>
    <row r="39" spans="2:11" x14ac:dyDescent="0.2">
      <c r="B39" s="330"/>
      <c r="C39" s="40"/>
      <c r="D39" s="40"/>
      <c r="E39" s="40"/>
      <c r="F39" s="40"/>
      <c r="G39" s="40"/>
      <c r="H39" s="40"/>
      <c r="I39" s="40"/>
      <c r="J39" s="40"/>
      <c r="K39" s="181"/>
    </row>
    <row r="40" spans="2:11" ht="12.75" customHeight="1" x14ac:dyDescent="0.25">
      <c r="B40" s="331" t="s">
        <v>222</v>
      </c>
      <c r="C40" s="332"/>
      <c r="D40" s="332"/>
      <c r="E40" s="332"/>
      <c r="F40" s="40"/>
      <c r="G40" s="340" t="s">
        <v>215</v>
      </c>
      <c r="H40" s="341"/>
      <c r="I40" s="40"/>
      <c r="J40" s="40"/>
      <c r="K40" s="181"/>
    </row>
    <row r="41" spans="2:11" ht="18" x14ac:dyDescent="0.25">
      <c r="B41" s="336" t="s">
        <v>214</v>
      </c>
      <c r="C41" s="329" t="s">
        <v>206</v>
      </c>
      <c r="D41" s="326" t="s">
        <v>203</v>
      </c>
      <c r="E41" s="329" t="s">
        <v>206</v>
      </c>
      <c r="F41" s="40"/>
      <c r="G41" s="343" t="s">
        <v>245</v>
      </c>
      <c r="H41" s="344"/>
      <c r="I41" s="329" t="s">
        <v>206</v>
      </c>
      <c r="J41" s="343" t="s">
        <v>247</v>
      </c>
      <c r="K41" s="337" t="s">
        <v>206</v>
      </c>
    </row>
    <row r="42" spans="2:11" ht="18" x14ac:dyDescent="0.25">
      <c r="B42" s="336" t="s">
        <v>223</v>
      </c>
      <c r="C42" s="329" t="s">
        <v>206</v>
      </c>
      <c r="D42" s="326" t="s">
        <v>204</v>
      </c>
      <c r="E42" s="329" t="s">
        <v>206</v>
      </c>
      <c r="F42" s="40"/>
      <c r="G42" s="343" t="s">
        <v>246</v>
      </c>
      <c r="H42" s="344"/>
      <c r="I42" s="329" t="s">
        <v>206</v>
      </c>
      <c r="J42" s="343" t="s">
        <v>248</v>
      </c>
      <c r="K42" s="337" t="s">
        <v>206</v>
      </c>
    </row>
    <row r="43" spans="2:11" ht="18" x14ac:dyDescent="0.25">
      <c r="B43" s="336" t="s">
        <v>232</v>
      </c>
      <c r="C43" s="329" t="s">
        <v>206</v>
      </c>
      <c r="D43" s="326" t="s">
        <v>205</v>
      </c>
      <c r="E43" s="329" t="s">
        <v>206</v>
      </c>
      <c r="F43" s="40"/>
      <c r="G43" s="497" t="s">
        <v>249</v>
      </c>
      <c r="H43" s="497"/>
      <c r="I43" s="497"/>
      <c r="J43" s="497" t="s">
        <v>249</v>
      </c>
      <c r="K43" s="498"/>
    </row>
    <row r="44" spans="2:11" ht="9.9499999999999993" customHeight="1" x14ac:dyDescent="0.25">
      <c r="B44" s="336"/>
      <c r="C44" s="338"/>
      <c r="D44" s="349"/>
      <c r="E44" s="338"/>
      <c r="F44" s="40"/>
      <c r="G44" s="40"/>
      <c r="H44" s="40"/>
      <c r="I44" s="40"/>
      <c r="J44" s="40"/>
      <c r="K44" s="181"/>
    </row>
    <row r="45" spans="2:11" ht="12.75" customHeight="1" x14ac:dyDescent="0.25">
      <c r="B45" s="339" t="s">
        <v>215</v>
      </c>
      <c r="C45" s="338"/>
      <c r="D45" s="349"/>
      <c r="E45" s="338"/>
      <c r="F45" s="40"/>
      <c r="G45" s="346" t="s">
        <v>250</v>
      </c>
      <c r="H45" s="347"/>
      <c r="I45" s="332"/>
      <c r="J45" s="332"/>
      <c r="K45" s="335"/>
    </row>
    <row r="46" spans="2:11" ht="18" x14ac:dyDescent="0.25">
      <c r="B46" s="336" t="s">
        <v>225</v>
      </c>
      <c r="C46" s="329" t="s">
        <v>206</v>
      </c>
      <c r="D46" s="326" t="s">
        <v>227</v>
      </c>
      <c r="E46" s="329" t="s">
        <v>206</v>
      </c>
      <c r="F46" s="40"/>
      <c r="G46" s="505" t="s">
        <v>251</v>
      </c>
      <c r="H46" s="505"/>
      <c r="I46" s="41" t="s">
        <v>252</v>
      </c>
      <c r="J46" s="40"/>
      <c r="K46" s="181"/>
    </row>
    <row r="47" spans="2:11" ht="18" x14ac:dyDescent="0.25">
      <c r="B47" s="336" t="s">
        <v>226</v>
      </c>
      <c r="C47" s="329" t="s">
        <v>206</v>
      </c>
      <c r="D47" s="326" t="s">
        <v>219</v>
      </c>
      <c r="E47" s="329" t="s">
        <v>206</v>
      </c>
      <c r="F47" s="40"/>
      <c r="G47" s="506" t="s">
        <v>254</v>
      </c>
      <c r="H47" s="503" t="s">
        <v>206</v>
      </c>
      <c r="I47" s="329" t="s">
        <v>206</v>
      </c>
      <c r="J47" s="326" t="s">
        <v>203</v>
      </c>
      <c r="K47" s="337" t="s">
        <v>206</v>
      </c>
    </row>
    <row r="48" spans="2:11" ht="18" x14ac:dyDescent="0.25">
      <c r="B48" s="320"/>
      <c r="C48" s="40"/>
      <c r="D48" s="326" t="s">
        <v>218</v>
      </c>
      <c r="E48" s="329" t="s">
        <v>206</v>
      </c>
      <c r="F48" s="40"/>
      <c r="G48" s="507"/>
      <c r="H48" s="504"/>
      <c r="I48" s="329" t="s">
        <v>206</v>
      </c>
      <c r="J48" s="326" t="s">
        <v>204</v>
      </c>
      <c r="K48" s="337" t="s">
        <v>206</v>
      </c>
    </row>
    <row r="49" spans="2:11" ht="18" customHeight="1" x14ac:dyDescent="0.25">
      <c r="B49" s="336" t="s">
        <v>208</v>
      </c>
      <c r="C49" s="329" t="s">
        <v>206</v>
      </c>
      <c r="D49" s="326" t="s">
        <v>211</v>
      </c>
      <c r="E49" s="329" t="s">
        <v>206</v>
      </c>
      <c r="F49" s="40"/>
      <c r="G49" s="311" t="s">
        <v>106</v>
      </c>
      <c r="H49" s="310" t="s">
        <v>206</v>
      </c>
      <c r="I49" s="329" t="s">
        <v>206</v>
      </c>
      <c r="J49" s="326" t="s">
        <v>205</v>
      </c>
      <c r="K49" s="337" t="s">
        <v>206</v>
      </c>
    </row>
    <row r="50" spans="2:11" ht="18" x14ac:dyDescent="0.25">
      <c r="B50" s="320"/>
      <c r="C50" s="40"/>
      <c r="D50" s="40"/>
      <c r="E50" s="40"/>
      <c r="F50" s="40"/>
      <c r="G50" s="506" t="s">
        <v>255</v>
      </c>
      <c r="H50" s="503" t="s">
        <v>206</v>
      </c>
      <c r="I50" s="329" t="s">
        <v>206</v>
      </c>
      <c r="J50" s="40"/>
      <c r="K50" s="181"/>
    </row>
    <row r="51" spans="2:11" ht="18" customHeight="1" x14ac:dyDescent="0.25">
      <c r="B51" s="500" t="s">
        <v>228</v>
      </c>
      <c r="C51" s="501"/>
      <c r="D51" s="501"/>
      <c r="E51" s="501"/>
      <c r="F51" s="40"/>
      <c r="G51" s="507"/>
      <c r="H51" s="504"/>
      <c r="I51" s="329" t="s">
        <v>206</v>
      </c>
      <c r="J51" s="40"/>
      <c r="K51" s="181"/>
    </row>
    <row r="52" spans="2:11" x14ac:dyDescent="0.2">
      <c r="B52" s="330"/>
      <c r="C52" s="40"/>
      <c r="D52" s="40"/>
      <c r="E52" s="40"/>
      <c r="F52" s="40"/>
      <c r="G52" s="40"/>
      <c r="H52" s="40"/>
      <c r="I52" s="40"/>
      <c r="J52" s="40"/>
      <c r="K52" s="181"/>
    </row>
    <row r="53" spans="2:11" ht="15.75" x14ac:dyDescent="0.25">
      <c r="B53" s="331" t="s">
        <v>229</v>
      </c>
      <c r="C53" s="332"/>
      <c r="D53" s="332"/>
      <c r="E53" s="332"/>
      <c r="F53" s="40"/>
      <c r="G53" s="350" t="s">
        <v>215</v>
      </c>
      <c r="H53" s="351"/>
      <c r="I53" s="351"/>
      <c r="J53" s="351"/>
      <c r="K53" s="352"/>
    </row>
    <row r="54" spans="2:11" ht="18" x14ac:dyDescent="0.25">
      <c r="B54" s="336" t="s">
        <v>108</v>
      </c>
      <c r="C54" s="329" t="s">
        <v>206</v>
      </c>
      <c r="D54" s="326" t="s">
        <v>203</v>
      </c>
      <c r="E54" s="329" t="s">
        <v>206</v>
      </c>
      <c r="F54" s="40"/>
      <c r="G54" s="343" t="s">
        <v>207</v>
      </c>
      <c r="H54" s="329" t="s">
        <v>206</v>
      </c>
      <c r="I54" s="40"/>
      <c r="J54" s="326" t="s">
        <v>210</v>
      </c>
      <c r="K54" s="337" t="s">
        <v>206</v>
      </c>
    </row>
    <row r="55" spans="2:11" ht="18" x14ac:dyDescent="0.25">
      <c r="B55" s="336" t="s">
        <v>224</v>
      </c>
      <c r="C55" s="329" t="s">
        <v>206</v>
      </c>
      <c r="D55" s="326" t="s">
        <v>204</v>
      </c>
      <c r="E55" s="329" t="s">
        <v>206</v>
      </c>
      <c r="F55" s="40"/>
      <c r="G55" s="343" t="s">
        <v>208</v>
      </c>
      <c r="H55" s="329" t="s">
        <v>206</v>
      </c>
      <c r="I55" s="40"/>
      <c r="J55" s="326" t="s">
        <v>211</v>
      </c>
      <c r="K55" s="337" t="s">
        <v>206</v>
      </c>
    </row>
    <row r="56" spans="2:11" ht="18" x14ac:dyDescent="0.25">
      <c r="B56" s="336" t="s">
        <v>110</v>
      </c>
      <c r="C56" s="329" t="s">
        <v>206</v>
      </c>
      <c r="D56" s="326" t="s">
        <v>205</v>
      </c>
      <c r="E56" s="329" t="s">
        <v>206</v>
      </c>
      <c r="F56" s="40"/>
      <c r="G56" s="343" t="s">
        <v>209</v>
      </c>
      <c r="H56" s="329" t="s">
        <v>206</v>
      </c>
      <c r="I56" s="40"/>
      <c r="J56" s="497" t="s">
        <v>212</v>
      </c>
      <c r="K56" s="498"/>
    </row>
    <row r="57" spans="2:11" ht="9.9499999999999993" customHeight="1" x14ac:dyDescent="0.25">
      <c r="B57" s="353"/>
      <c r="C57" s="338"/>
      <c r="D57" s="349"/>
      <c r="E57" s="338"/>
      <c r="F57" s="40"/>
      <c r="G57" s="40"/>
      <c r="H57" s="40"/>
      <c r="I57" s="40"/>
      <c r="J57" s="40"/>
      <c r="K57" s="181"/>
    </row>
    <row r="58" spans="2:11" ht="12.75" customHeight="1" x14ac:dyDescent="0.25">
      <c r="B58" s="339" t="s">
        <v>215</v>
      </c>
      <c r="C58" s="338"/>
      <c r="D58" s="349"/>
      <c r="E58" s="338"/>
      <c r="F58" s="40"/>
      <c r="G58" s="346" t="s">
        <v>256</v>
      </c>
      <c r="H58" s="347"/>
      <c r="I58" s="332"/>
      <c r="J58" s="332"/>
      <c r="K58" s="335"/>
    </row>
    <row r="59" spans="2:11" ht="18" x14ac:dyDescent="0.25">
      <c r="B59" s="336" t="s">
        <v>207</v>
      </c>
      <c r="C59" s="329" t="s">
        <v>206</v>
      </c>
      <c r="D59" s="326" t="s">
        <v>218</v>
      </c>
      <c r="E59" s="329" t="s">
        <v>206</v>
      </c>
      <c r="F59" s="40"/>
      <c r="G59" s="40"/>
      <c r="H59" s="494" t="s">
        <v>257</v>
      </c>
      <c r="I59" s="494"/>
      <c r="J59" s="354" t="s">
        <v>253</v>
      </c>
      <c r="K59" s="355" t="s">
        <v>110</v>
      </c>
    </row>
    <row r="60" spans="2:11" ht="18" x14ac:dyDescent="0.25">
      <c r="B60" s="336" t="s">
        <v>208</v>
      </c>
      <c r="C60" s="329" t="s">
        <v>206</v>
      </c>
      <c r="D60" s="326" t="s">
        <v>219</v>
      </c>
      <c r="E60" s="329" t="s">
        <v>206</v>
      </c>
      <c r="F60" s="40"/>
      <c r="G60" s="40"/>
      <c r="H60" s="494" t="s">
        <v>261</v>
      </c>
      <c r="I60" s="494"/>
      <c r="J60" s="354" t="s">
        <v>262</v>
      </c>
      <c r="K60" s="355" t="s">
        <v>263</v>
      </c>
    </row>
    <row r="61" spans="2:11" ht="18" x14ac:dyDescent="0.25">
      <c r="B61" s="336" t="s">
        <v>209</v>
      </c>
      <c r="C61" s="329" t="s">
        <v>206</v>
      </c>
      <c r="D61" s="326" t="s">
        <v>230</v>
      </c>
      <c r="E61" s="329" t="s">
        <v>206</v>
      </c>
      <c r="F61" s="40"/>
      <c r="G61" s="321" t="s">
        <v>258</v>
      </c>
      <c r="H61" s="502" t="s">
        <v>206</v>
      </c>
      <c r="I61" s="502"/>
      <c r="J61" s="329" t="s">
        <v>206</v>
      </c>
      <c r="K61" s="337" t="s">
        <v>206</v>
      </c>
    </row>
    <row r="62" spans="2:11" ht="18" x14ac:dyDescent="0.25">
      <c r="B62" s="325" t="s">
        <v>210</v>
      </c>
      <c r="C62" s="329" t="s">
        <v>206</v>
      </c>
      <c r="D62" s="326" t="s">
        <v>211</v>
      </c>
      <c r="E62" s="329" t="s">
        <v>206</v>
      </c>
      <c r="F62" s="40"/>
      <c r="G62" s="321" t="s">
        <v>259</v>
      </c>
      <c r="H62" s="502" t="s">
        <v>206</v>
      </c>
      <c r="I62" s="502"/>
      <c r="J62" s="329" t="s">
        <v>206</v>
      </c>
      <c r="K62" s="337" t="s">
        <v>206</v>
      </c>
    </row>
    <row r="63" spans="2:11" ht="18" x14ac:dyDescent="0.25">
      <c r="B63" s="330"/>
      <c r="C63" s="40"/>
      <c r="D63" s="40"/>
      <c r="E63" s="40"/>
      <c r="F63" s="40"/>
      <c r="G63" s="321" t="s">
        <v>260</v>
      </c>
      <c r="H63" s="502" t="s">
        <v>206</v>
      </c>
      <c r="I63" s="502"/>
      <c r="J63" s="329" t="s">
        <v>206</v>
      </c>
      <c r="K63" s="337" t="s">
        <v>206</v>
      </c>
    </row>
    <row r="64" spans="2:11" ht="12.75" customHeight="1" x14ac:dyDescent="0.25">
      <c r="B64" s="331" t="s">
        <v>231</v>
      </c>
      <c r="C64" s="332"/>
      <c r="D64" s="332"/>
      <c r="E64" s="332"/>
      <c r="F64" s="40"/>
      <c r="G64" s="321"/>
      <c r="H64" s="40"/>
      <c r="I64" s="40"/>
      <c r="J64" s="40"/>
      <c r="K64" s="181"/>
    </row>
    <row r="65" spans="2:11" ht="18" x14ac:dyDescent="0.25">
      <c r="B65" s="336" t="s">
        <v>108</v>
      </c>
      <c r="C65" s="329" t="s">
        <v>206</v>
      </c>
      <c r="D65" s="326" t="s">
        <v>203</v>
      </c>
      <c r="E65" s="329" t="s">
        <v>206</v>
      </c>
      <c r="F65" s="40"/>
      <c r="G65" s="321" t="s">
        <v>215</v>
      </c>
      <c r="H65" s="497" t="s">
        <v>264</v>
      </c>
      <c r="I65" s="497"/>
      <c r="J65" s="497"/>
      <c r="K65" s="498"/>
    </row>
    <row r="66" spans="2:11" ht="18" x14ac:dyDescent="0.25">
      <c r="B66" s="336" t="s">
        <v>223</v>
      </c>
      <c r="C66" s="329" t="s">
        <v>206</v>
      </c>
      <c r="D66" s="326" t="s">
        <v>204</v>
      </c>
      <c r="E66" s="329" t="s">
        <v>206</v>
      </c>
      <c r="F66" s="40"/>
      <c r="G66" s="497" t="s">
        <v>265</v>
      </c>
      <c r="H66" s="497"/>
      <c r="I66" s="497"/>
      <c r="J66" s="497"/>
      <c r="K66" s="498"/>
    </row>
    <row r="67" spans="2:11" ht="18" x14ac:dyDescent="0.25">
      <c r="B67" s="336" t="s">
        <v>232</v>
      </c>
      <c r="C67" s="329" t="s">
        <v>206</v>
      </c>
      <c r="D67" s="326" t="s">
        <v>205</v>
      </c>
      <c r="E67" s="329" t="s">
        <v>206</v>
      </c>
      <c r="F67" s="40"/>
      <c r="G67" s="497" t="s">
        <v>265</v>
      </c>
      <c r="H67" s="497"/>
      <c r="I67" s="497"/>
      <c r="J67" s="497"/>
      <c r="K67" s="498"/>
    </row>
    <row r="68" spans="2:11" ht="9.9499999999999993" customHeight="1" x14ac:dyDescent="0.25">
      <c r="B68" s="336"/>
      <c r="C68" s="338"/>
      <c r="D68" s="326"/>
      <c r="E68" s="338"/>
      <c r="F68" s="40"/>
      <c r="G68" s="40"/>
      <c r="H68" s="40"/>
      <c r="I68" s="40"/>
      <c r="J68" s="40"/>
      <c r="K68" s="181"/>
    </row>
    <row r="69" spans="2:11" ht="12.75" customHeight="1" x14ac:dyDescent="0.25">
      <c r="B69" s="339" t="s">
        <v>215</v>
      </c>
      <c r="C69" s="338"/>
      <c r="D69" s="326"/>
      <c r="E69" s="338"/>
      <c r="F69" s="40"/>
      <c r="G69" s="346" t="s">
        <v>266</v>
      </c>
      <c r="H69" s="332"/>
      <c r="I69" s="332"/>
      <c r="J69" s="332"/>
      <c r="K69" s="335"/>
    </row>
    <row r="70" spans="2:11" ht="18" x14ac:dyDescent="0.25">
      <c r="B70" s="336" t="s">
        <v>208</v>
      </c>
      <c r="C70" s="329" t="s">
        <v>206</v>
      </c>
      <c r="D70" s="326" t="s">
        <v>234</v>
      </c>
      <c r="E70" s="329" t="s">
        <v>206</v>
      </c>
      <c r="F70" s="40"/>
      <c r="G70" s="321" t="s">
        <v>267</v>
      </c>
      <c r="H70" s="40"/>
      <c r="I70" s="329" t="s">
        <v>206</v>
      </c>
      <c r="J70" s="321" t="s">
        <v>232</v>
      </c>
      <c r="K70" s="337" t="s">
        <v>206</v>
      </c>
    </row>
    <row r="71" spans="2:11" ht="18" x14ac:dyDescent="0.25">
      <c r="B71" s="336" t="s">
        <v>233</v>
      </c>
      <c r="C71" s="329" t="s">
        <v>206</v>
      </c>
      <c r="D71" s="326" t="s">
        <v>211</v>
      </c>
      <c r="E71" s="329" t="s">
        <v>206</v>
      </c>
      <c r="F71" s="40"/>
      <c r="G71" s="40"/>
      <c r="H71" s="40"/>
      <c r="I71" s="40"/>
      <c r="J71" s="40"/>
      <c r="K71" s="181"/>
    </row>
    <row r="72" spans="2:11" ht="18" x14ac:dyDescent="0.25">
      <c r="B72" s="336" t="s">
        <v>209</v>
      </c>
      <c r="C72" s="329" t="s">
        <v>206</v>
      </c>
      <c r="D72" s="497" t="s">
        <v>212</v>
      </c>
      <c r="E72" s="497"/>
      <c r="F72" s="40"/>
      <c r="G72" s="40"/>
      <c r="H72" s="40"/>
      <c r="I72" s="40"/>
      <c r="J72" s="40"/>
      <c r="K72" s="181"/>
    </row>
    <row r="73" spans="2:11" x14ac:dyDescent="0.2">
      <c r="B73" s="356"/>
      <c r="C73" s="357"/>
      <c r="D73" s="357"/>
      <c r="E73" s="357"/>
      <c r="F73" s="357"/>
      <c r="G73" s="357"/>
      <c r="H73" s="357"/>
      <c r="I73" s="357"/>
      <c r="J73" s="357"/>
      <c r="K73" s="358"/>
    </row>
  </sheetData>
  <sheetProtection password="D65F" sheet="1" objects="1" scenarios="1" formatCells="0"/>
  <mergeCells count="32">
    <mergeCell ref="J26:K26"/>
    <mergeCell ref="G43:I43"/>
    <mergeCell ref="J43:K43"/>
    <mergeCell ref="G47:G48"/>
    <mergeCell ref="G50:G51"/>
    <mergeCell ref="H60:I60"/>
    <mergeCell ref="D26:E26"/>
    <mergeCell ref="D38:E38"/>
    <mergeCell ref="B51:E51"/>
    <mergeCell ref="D72:E72"/>
    <mergeCell ref="G66:K66"/>
    <mergeCell ref="G67:K67"/>
    <mergeCell ref="H61:I61"/>
    <mergeCell ref="H62:I62"/>
    <mergeCell ref="H63:I63"/>
    <mergeCell ref="H65:K65"/>
    <mergeCell ref="H47:H48"/>
    <mergeCell ref="H50:H51"/>
    <mergeCell ref="G46:H46"/>
    <mergeCell ref="J56:K56"/>
    <mergeCell ref="H59:I59"/>
    <mergeCell ref="F3:G3"/>
    <mergeCell ref="H3:I3"/>
    <mergeCell ref="J3:K3"/>
    <mergeCell ref="E5:G5"/>
    <mergeCell ref="E7:G7"/>
    <mergeCell ref="D9:E9"/>
    <mergeCell ref="I9:J9"/>
    <mergeCell ref="B14:B16"/>
    <mergeCell ref="D14:K16"/>
    <mergeCell ref="D11:E11"/>
    <mergeCell ref="G11:H11"/>
  </mergeCells>
  <pageMargins left="0.70866141732283472" right="0.31496062992125984" top="0.78740157480314965" bottom="0.78740157480314965" header="0.31496062992125984" footer="0.31496062992125984"/>
  <pageSetup paperSize="9" scale="64" fitToWidth="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Anleitung</vt:lpstr>
      <vt:lpstr>Bewertungstabelle</vt:lpstr>
      <vt:lpstr>Mehrfach-Bewertung</vt:lpstr>
      <vt:lpstr>Bewertung Gewässer</vt:lpstr>
      <vt:lpstr>Vorlageblatt Gewässerbewertung</vt:lpstr>
      <vt:lpstr>Protokoll Äusserer Aspekt</vt:lpstr>
      <vt:lpstr>Bewertung</vt:lpstr>
      <vt:lpstr>'Bewertung Gewässer'!Druckbereich</vt:lpstr>
      <vt:lpstr>Bewertungstabelle!Druckbereich</vt:lpstr>
      <vt:lpstr>'Protokoll Äusserer Aspekt'!Druckbereich</vt:lpstr>
      <vt:lpstr>'Vorlageblatt Gewässerbewertung'!Druckbereich</vt:lpstr>
      <vt:lpstr>JaNein</vt:lpstr>
      <vt:lpstr>Verschlechterung</vt:lpstr>
      <vt:lpstr>Wahl</vt:lpstr>
      <vt:lpstr>Witterung</vt:lpstr>
    </vt:vector>
  </TitlesOfParts>
  <Company>umwelt und energie (uwe) - 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EBUTSCHER</dc:creator>
  <cp:lastModifiedBy>Kim Häcki</cp:lastModifiedBy>
  <cp:lastPrinted>2015-01-30T10:41:00Z</cp:lastPrinted>
  <dcterms:created xsi:type="dcterms:W3CDTF">2013-12-03T09:35:40Z</dcterms:created>
  <dcterms:modified xsi:type="dcterms:W3CDTF">2019-06-11T10:58:18Z</dcterms:modified>
</cp:coreProperties>
</file>