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00402242\Desktop\"/>
    </mc:Choice>
  </mc:AlternateContent>
  <workbookProtection workbookAlgorithmName="SHA-512" workbookHashValue="pryh5WTdVQAfj48RuoPTJ/9mYrk4oGQAU33Y+auHhRdHx0VXwg4+ZeLPgCdUSTJWR21YqXrl76mfHBbyit25Dw==" workbookSaltValue="wfRoECQ5Yx+j1fevLtSKDw==" workbookSpinCount="100000" lockStructure="1"/>
  <bookViews>
    <workbookView xWindow="0" yWindow="0" windowWidth="28800" windowHeight="14160"/>
  </bookViews>
  <sheets>
    <sheet name="EN-204-LU" sheetId="1" r:id="rId1"/>
    <sheet name="Hinweise" sheetId="2" r:id="rId2"/>
  </sheets>
  <externalReferences>
    <externalReference r:id="rId3"/>
    <externalReference r:id="rId4"/>
    <externalReference r:id="rId5"/>
  </externalReferences>
  <definedNames>
    <definedName name="_a0">[1]Standardwerte!$AH$94</definedName>
    <definedName name="_a0WP">[1]Standardwerte!$AH$90</definedName>
    <definedName name="_a10">[1]Standardwerte!$AH$96</definedName>
    <definedName name="_a10WP">[1]Standardwerte!$AH$92</definedName>
    <definedName name="_a5">[1]Standardwerte!$AH$95</definedName>
    <definedName name="_a5WP">[1]Standardwerte!$AH$91</definedName>
    <definedName name="_b0">[1]Standardwerte!$AI$94</definedName>
    <definedName name="_b0WP">[1]Standardwerte!$AI$90</definedName>
    <definedName name="_b10">[1]Standardwerte!$AI$96</definedName>
    <definedName name="_b10WP">[1]Standardwerte!$AI$92</definedName>
    <definedName name="_b5">[1]Standardwerte!$AI$95</definedName>
    <definedName name="_b5WP">[1]Standardwerte!$AI$91</definedName>
    <definedName name="_EBF1">[1]Standardwerte!$K$5</definedName>
    <definedName name="_EBF2">[1]Standardwerte!$M$5</definedName>
    <definedName name="_EBF3">[1]Standardwerte!$O$5</definedName>
    <definedName name="_EBF4">[1]Standardwerte!$Q$5</definedName>
    <definedName name="_gew1">[1]Nachweis!$R$8</definedName>
    <definedName name="_gew2">[1]Nachweis!$R$12</definedName>
    <definedName name="_gew3">[1]Nachweis!$R$16</definedName>
    <definedName name="_gew4">[1]Nachweis!$R$20</definedName>
    <definedName name="_neu1">[1]MINERGIE!$O$22</definedName>
    <definedName name="_neu2">[1]MINERGIE!$P$22</definedName>
    <definedName name="_neu3">[1]MINERGIE!$Q$22</definedName>
    <definedName name="_neu4">[1]MINERGIE!$R$22</definedName>
    <definedName name="_Neubau">[1]Standardwerte!$AI$23:$AI$25</definedName>
    <definedName name="_Qe1">[2]Eingaben!$F$83</definedName>
    <definedName name="_Qe2">[2]Eingaben!$G$83</definedName>
    <definedName name="_Qe3">[2]Eingaben!$H$83</definedName>
    <definedName name="_Qe4">[2]Eingaben!$I$83</definedName>
    <definedName name="_Qel1">[2]Eingaben!$F$82</definedName>
    <definedName name="_Qel2">[2]Eingaben!$G$82</definedName>
    <definedName name="_Qel3">[2]Eingaben!$H$82</definedName>
    <definedName name="_Qel4">[2]Eingaben!$I$82</definedName>
    <definedName name="_qh1">[2]Eingaben!$F$89</definedName>
    <definedName name="_qh2">[2]Eingaben!$G$89</definedName>
    <definedName name="_qh3">[2]Eingaben!$H$89</definedName>
    <definedName name="_qh4">[2]Eingaben!$I$89</definedName>
    <definedName name="_qhs1">[2]Eingaben!$F$90</definedName>
    <definedName name="_qhs2">[2]Eingaben!$G$90</definedName>
    <definedName name="_qhs3">[2]Eingaben!$H$90</definedName>
    <definedName name="_qhs4">[2]Eingaben!$I$90</definedName>
    <definedName name="_qw1">[1]Nachweis!$G$35</definedName>
    <definedName name="_qw2">[1]Nachweis!$H$35</definedName>
    <definedName name="_qw3">[1]Nachweis!$I$35</definedName>
    <definedName name="_qw4">[1]Nachweis!$J$35</definedName>
    <definedName name="_SIA2009">[1]Standardwerte!$AK$64</definedName>
    <definedName name="_typ1">[1]Standardwerte!$V$55</definedName>
    <definedName name="_typ2">[1]Standardwerte!$V$56</definedName>
    <definedName name="_typ3">[1]Standardwerte!$V$57</definedName>
    <definedName name="_typ4">[1]Standardwerte!$V$58</definedName>
    <definedName name="_vo">[1]Standardwerte!$U$3</definedName>
    <definedName name="_WRG1">[2]Eingaben!$F$93</definedName>
    <definedName name="_WRG2">[2]Eingaben!$G$93</definedName>
    <definedName name="_WRG3">[2]Eingaben!$H$93</definedName>
    <definedName name="_WRG4">[2]Eingaben!$I$93</definedName>
    <definedName name="_WW1">[1]Standardwerte!$J$101</definedName>
    <definedName name="_WW2">[1]Standardwerte!$K$101</definedName>
    <definedName name="_WW3">[1]Standardwerte!$L$101</definedName>
    <definedName name="_WW4">[1]Standardwerte!$M$101</definedName>
    <definedName name="_x0">[1]Standardwerte!$AG$94</definedName>
    <definedName name="_x0WP">[1]Standardwerte!$AG$90</definedName>
    <definedName name="_x10">[1]Standardwerte!$AG$96</definedName>
    <definedName name="_x10WP">[1]Standardwerte!$AG$92</definedName>
    <definedName name="_x5">[1]Standardwerte!$AG$95</definedName>
    <definedName name="_x5WP">[1]Standardwerte!$AG$91</definedName>
    <definedName name="abgabe1">[1]Standardwerte!$AG$23</definedName>
    <definedName name="abgabe2">[1]Standardwerte!$AG$24</definedName>
    <definedName name="abgabe3">[1]Standardwerte!$AG$25</definedName>
    <definedName name="abgabe4">[1]Standardwerte!$AG$26</definedName>
    <definedName name="ACDC1">[1]Standardwerte!$N$25</definedName>
    <definedName name="ACDC2">[1]Standardwerte!$R$25</definedName>
    <definedName name="ACDC3">[1]Standardwerte!$N$29</definedName>
    <definedName name="ACDC4">[1]Standardwerte!$R$29</definedName>
    <definedName name="AEBF1">[2]Eingaben!$F$92</definedName>
    <definedName name="AEBF2">[2]Eingaben!$G$92</definedName>
    <definedName name="AEBF3">[2]Eingaben!$H$92</definedName>
    <definedName name="AEBF4">[2]Eingaben!$I$92</definedName>
    <definedName name="AlleZonenNeu">[1]Erstellung!$N$15</definedName>
    <definedName name="alpensued">[1]Standardwerte!$D$241</definedName>
    <definedName name="alpin">[1]Standardwerte!$D$242</definedName>
    <definedName name="Anteil_WP">[1]MINERGIE!$AI$62</definedName>
    <definedName name="auswahl1">[1]Standardwerte!$AZ$6</definedName>
    <definedName name="auswahl10">[1]Standardwerte!$AZ$15</definedName>
    <definedName name="auswahl2">[1]Standardwerte!$AZ$7</definedName>
    <definedName name="auswahl3">[1]Standardwerte!$AZ$8</definedName>
    <definedName name="auswahl4">[1]Standardwerte!$AZ$9</definedName>
    <definedName name="auswahl5">[1]Standardwerte!$AZ$10</definedName>
    <definedName name="auswahl6">[1]Standardwerte!$AZ$11</definedName>
    <definedName name="auswahl7">[1]Standardwerte!$AZ$12</definedName>
    <definedName name="auswahl8">[1]Standardwerte!$AZ$13</definedName>
    <definedName name="auswahl9">[1]Standardwerte!$AZ$14</definedName>
    <definedName name="BadMisch">[1]Standardwerte!$S$4</definedName>
    <definedName name="behördlicher_Nachweis">Nachweistyp</definedName>
    <definedName name="bern">[1]Standardwerte!$AL$64</definedName>
    <definedName name="C_Bat">[1]MINERGIE!$AI$68</definedName>
    <definedName name="CO2_erdwaermesonde">[1]Erstellung!$AB$21</definedName>
    <definedName name="CO2_PV">[1]Erstellung!$AB$29</definedName>
    <definedName name="Dachart">'EN-204-LU'!$G$20</definedName>
    <definedName name="DeckungsgradHeizung">[1]Nachweis!$J$27</definedName>
    <definedName name="DeckungsgradWW">[1]Nachweis!$L$27</definedName>
    <definedName name="_xlnm.Print_Area" localSheetId="0">'EN-204-LU'!$A$1:$M$54</definedName>
    <definedName name="_xlnm.Print_Area" localSheetId="1">Hinweise!$A$1:$A$23</definedName>
    <definedName name="E_Qk1">[2]Eingaben!$F$84</definedName>
    <definedName name="E_Qk11">[2]Eingaben!$F$79</definedName>
    <definedName name="E_Qk2">[2]Eingaben!$G$84</definedName>
    <definedName name="E_Qk22">[2]Eingaben!$G$79</definedName>
    <definedName name="E_Qk3">[2]Eingaben!$H$84</definedName>
    <definedName name="E_Qk33">[2]Eingaben!$H$79</definedName>
    <definedName name="E_Qk4">[2]Eingaben!$I$84</definedName>
    <definedName name="E_Qk44">[2]Eingaben!$I$79</definedName>
    <definedName name="EBF">[2]Eingaben!$K$19</definedName>
    <definedName name="ebf_1">[1]Erstellung!$K$11</definedName>
    <definedName name="ebf_2">[1]Erstellung!$L$11</definedName>
    <definedName name="ebf_3">[1]Erstellung!$M$11</definedName>
    <definedName name="ebf_4">[1]Erstellung!$N$11</definedName>
    <definedName name="EBF_MUKEN">[1]Nachweis!$T$2</definedName>
    <definedName name="EBF_neu">[1]MINERGIE!$Z$67</definedName>
    <definedName name="EBF_Zweckneubau">[1]MINERGIE!$S$80</definedName>
    <definedName name="EBFo">[2]Eingaben!$K$91</definedName>
    <definedName name="EBFo1">[1]Standardwerte!$K$6</definedName>
    <definedName name="EBFo2">[1]Standardwerte!$M$6</definedName>
    <definedName name="EBFo3">[1]Standardwerte!$O$6</definedName>
    <definedName name="EBFo4">[1]Standardwerte!$Q$6</definedName>
    <definedName name="ECAC1">[1]Standardwerte!$T$52:$T$53</definedName>
    <definedName name="ECAC2">[1]Standardwerte!$U$52:$U$53</definedName>
    <definedName name="ECAC3">[1]Standardwerte!$V$52:$V$53</definedName>
    <definedName name="ECAC4">[1]Standardwerte!$W$52:$W$53</definedName>
    <definedName name="Einheit">[1]Standardwerte!$Z$48:$Z$49</definedName>
    <definedName name="Einheiten">[1]Standardwerte!$Z$50</definedName>
    <definedName name="En_Standard">[1]Erstellung!$AI$31</definedName>
    <definedName name="EndenergieE">[1]Nachweis!$U$48</definedName>
    <definedName name="Erzeugung">[1]Standardwerte!$T$108:$T$155</definedName>
    <definedName name="f_fr_PV">[1]MINERGIE!$AI$67</definedName>
    <definedName name="F_s1">[2]Eingaben!$F$25</definedName>
    <definedName name="F_s2">[2]Eingaben!$G$25</definedName>
    <definedName name="F_s3">[2]Eingaben!$H$25</definedName>
    <definedName name="F_s4">[2]Eingaben!$I$25</definedName>
    <definedName name="FaktorPE_TH_ECO_N">[1]Oeko!$C$766</definedName>
    <definedName name="Fehler1">[1]Standardwerte!$AF$40</definedName>
    <definedName name="Fehler2">[1]Standardwerte!$AF$41</definedName>
    <definedName name="flaeche_pro_kW_PV">[1]Oeko!$G$711</definedName>
    <definedName name="Gebäudekategorie">[1]Standardwerte!$I$9:$I$21</definedName>
    <definedName name="GebKat1">[1]Erstellung!$K$9</definedName>
    <definedName name="GebKat2">[1]Erstellung!$L$9</definedName>
    <definedName name="GebKat3">[1]Erstellung!$M$9</definedName>
    <definedName name="GebKat4">[1]Erstellung!$N$9</definedName>
    <definedName name="GF_1">[1]Erstellung!$F$23</definedName>
    <definedName name="Grau_Grenz">[1]Standardwerte!$BS$77</definedName>
    <definedName name="GWPE1unbeh">[1]Oeko!$C$756</definedName>
    <definedName name="GWPE2unbeh">[1]Oeko!$C$757</definedName>
    <definedName name="GWPEerdsonde1">[1]Oeko!$C$748</definedName>
    <definedName name="GWPEerdsonde2">[1]Oeko!$C$749</definedName>
    <definedName name="GWPEpv">[1]Oeko!$C$746</definedName>
    <definedName name="GWTH1unbeh">[1]Oeko!$C$758</definedName>
    <definedName name="GWTH2unbeh">[1]Oeko!$C$759</definedName>
    <definedName name="GWTHerdsonde1">[1]Oeko!$C$752</definedName>
    <definedName name="GWTHerdsonde2">[1]Oeko!$C$753</definedName>
    <definedName name="GWTHpv">[1]Oeko!$C$750</definedName>
    <definedName name="Hoehe">[2]Eingaben!$E$13</definedName>
    <definedName name="JaNein">[1]Standardwerte!$AA$48:$AA$49</definedName>
    <definedName name="Kanton">[1]Standardwerte!$BB$33</definedName>
    <definedName name="Kanton1">[1]Standardwerte!$BC$4:$BC$32</definedName>
    <definedName name="Kategorie0">[1]Oeko!$Q$11</definedName>
    <definedName name="Kategorie1">[1]Standardwerte!$L$24</definedName>
    <definedName name="Kategorie2">[1]Standardwerte!$P$24</definedName>
    <definedName name="Kategorie3">[1]Standardwerte!$L$28</definedName>
    <definedName name="Kategorie4">[1]Standardwerte!$P$28</definedName>
    <definedName name="KategorieEFH">[1]MINERGIE!$O$108</definedName>
    <definedName name="Kleinanlagen1">[1]Standardwerte!$AG$39:$AG$41</definedName>
    <definedName name="Kleinanlagen2">[1]Standardwerte!$AI$39:$AI$41</definedName>
    <definedName name="Kleinanlagen3">[1]Standardwerte!$AK$39:$AK$41</definedName>
    <definedName name="Kleinanlagen4">[1]Standardwerte!$AM$39:$AM$41</definedName>
    <definedName name="Klima">[1]Standardwerte!$B$4</definedName>
    <definedName name="klima1">[1]Standardwerte!$J$54</definedName>
    <definedName name="klima2">[1]Standardwerte!$J$55</definedName>
    <definedName name="klima3">[1]Standardwerte!$J$56</definedName>
    <definedName name="klima4">[1]Standardwerte!$J$57</definedName>
    <definedName name="Klimastation">[1]Standardwerte!$A$7:$A$47</definedName>
    <definedName name="Laenge_Erdsonde">[1]Erstellung!$AD$21</definedName>
    <definedName name="Lebensdauer_erdwaermesonde">[1]Erstellung!$AC$21</definedName>
    <definedName name="Lebensdauer_PV">[1]Erstellung!$AC$29</definedName>
    <definedName name="Luftheizung">[1]Standardwerte!$BW$28</definedName>
    <definedName name="Lüftung1">[1]Standardwerte!$Q$35</definedName>
    <definedName name="Lüftung2">[1]Standardwerte!$Q$36</definedName>
    <definedName name="Lüftung3">[1]Standardwerte!$Q$37</definedName>
    <definedName name="Lüftung4">[1]Standardwerte!$Q$38</definedName>
    <definedName name="Lüftungstyp1">[1]Standardwerte!$P$68:$P$78</definedName>
    <definedName name="Lüftungstyp2">[1]Standardwerte!$Q$68:$Q$78</definedName>
    <definedName name="Lüftungstyp3">[1]Standardwerte!$R$68:$R$78</definedName>
    <definedName name="Lüftungstyp4">[1]Standardwerte!$S$68:$S$78</definedName>
    <definedName name="Mieter1">[1]MINERGIE!$O$53</definedName>
    <definedName name="Mieter2">[1]MINERGIE!$P$53</definedName>
    <definedName name="Mieter3">[1]MINERGIE!$Q$53</definedName>
    <definedName name="Mieter4">[1]MINERGIE!$R$53</definedName>
    <definedName name="MINERGIE_Wert">[1]Nachweis!$I$58</definedName>
    <definedName name="minergiea">[1]Standardwerte!$BM$33</definedName>
    <definedName name="minergiep">[1]Standardwerte!$BM$28</definedName>
    <definedName name="MUKEN">[1]Nachweis!$Q$2</definedName>
    <definedName name="mx_basiswert_neubau">[1]Oeko!$AN$9:$AQ$20</definedName>
    <definedName name="mx_matrixbezeichnungen">[1]Oeko!$C$4:$N$10</definedName>
    <definedName name="mx_matrixbezeichnungen_c_speicherung">[1]Oeko!$C$14:$N$20</definedName>
    <definedName name="mx_spannweite">[1]Oeko!$AJ$13:$AL$19</definedName>
    <definedName name="MxEcoGWPE_N">[1]Oeko!$B$719:$D$730</definedName>
    <definedName name="MxEcoGWTH_N">[1]Oeko!$B$733:$D$744</definedName>
    <definedName name="Nachweistyp">[1]Standardwerte!$AJ$55:$AJ$62</definedName>
    <definedName name="Neubau">[1]Standardwerte!$Q$39</definedName>
    <definedName name="Neubau1">[1]Standardwerte!$Q$43</definedName>
    <definedName name="Neubau2">[1]Standardwerte!$Q$44</definedName>
    <definedName name="Neubau3">[1]Standardwerte!$Q$45</definedName>
    <definedName name="Neubau4">[1]Standardwerte!$Q$46</definedName>
    <definedName name="NRE_erdwaermesonde">[1]Erstellung!$AA$21</definedName>
    <definedName name="NRE_PV">[1]Erstellung!$AA$29</definedName>
    <definedName name="nurBadnutzung">[1]Standardwerte!$Q$1</definedName>
    <definedName name="Primaer1">[1]Standardwerte!$Q$97</definedName>
    <definedName name="Primaer2">[1]Standardwerte!$Q$98</definedName>
    <definedName name="Primaer3">[1]Standardwerte!$Q$99</definedName>
    <definedName name="Primaer4">[1]Standardwerte!$Q$100</definedName>
    <definedName name="Primaeranf1">[1]Standardwerte!$O$97</definedName>
    <definedName name="Primaeranf2">[1]Standardwerte!$O$98</definedName>
    <definedName name="Primaeranf3">[1]Standardwerte!$O$99</definedName>
    <definedName name="Primaeranf4">[1]Standardwerte!$O$100</definedName>
    <definedName name="Primaeranforderung">[1]Standardwerte!$J$64</definedName>
    <definedName name="PVflaeche">[1]Erstellung!$AG$28</definedName>
    <definedName name="qh">[1]Nachweis!$W$2</definedName>
    <definedName name="qhmax">[1]Standardwerte!$BS$59</definedName>
    <definedName name="qhs">[1]Standardwerte!$N$2</definedName>
    <definedName name="qhs_vollständig">[2]Eingaben!$J$90</definedName>
    <definedName name="qw">[1]Nachweis!$L$35</definedName>
    <definedName name="Sanierung">[1]Standardwerte!$J$60</definedName>
    <definedName name="Standardlüftung1">[1]Standardwerte!$J$27</definedName>
    <definedName name="Standardlüftung2">[1]Standardwerte!$J$28</definedName>
    <definedName name="Standardlüftung3">[1]Standardwerte!$J$29</definedName>
    <definedName name="Standardlüftung4">[1]Standardwerte!$J$30</definedName>
    <definedName name="Steigungsfaktor_Einlagen_EPnren">[1]Erstellung!$AC$35</definedName>
    <definedName name="Steigungsfaktor_Einlagen_MGHG">[1]Erstellung!$AD$35</definedName>
    <definedName name="StrombedarfE">[1]Nachweis!$U$47</definedName>
    <definedName name="summe_ebf">[1]Erstellung!$O$11</definedName>
    <definedName name="tab_eingriffstiefe_ausbau">[1]Oeko!$BE$7:$BE$19</definedName>
    <definedName name="tab_eingriffstiefe_baulich">[1]Oeko!$AY$7:$AY$19</definedName>
    <definedName name="tab_eingriffstiefe_technik">[1]Oeko!$AT$8:$AT$10</definedName>
    <definedName name="tab_hgt">[1]Oeko!$E$659:$G$698</definedName>
    <definedName name="tab_ug">[1]Oeko!$Z$13:$AA$17</definedName>
    <definedName name="Thetaea">[1]Standardwerte!$F$4</definedName>
    <definedName name="THG_andere">[1]Standardwerte!$AP$105</definedName>
    <definedName name="THG_PV">[1]Standardwerte!$AP$141</definedName>
    <definedName name="THG_Scope1">[1]Nachweis!$AF$2</definedName>
    <definedName name="THG_Strom">[1]Standardwerte!$AP$104</definedName>
    <definedName name="VEBFo1">[1]Standardwerte!$S$35</definedName>
    <definedName name="VEBFo2">[1]Standardwerte!$S$36</definedName>
    <definedName name="VEBFo3">[1]Standardwerte!$S$37</definedName>
    <definedName name="VEBFo4">[1]Standardwerte!$S$38</definedName>
    <definedName name="vo">[1]Standardwerte!$P$51</definedName>
    <definedName name="VSup1">[1]Standardwerte!$R$35</definedName>
    <definedName name="VSup2">[1]Standardwerte!$R$36</definedName>
    <definedName name="VSup3">[1]Standardwerte!$R$37</definedName>
    <definedName name="VSup4">[1]Standardwerte!$R$38</definedName>
    <definedName name="WaermebedarfA">[1]Nachweis!$N$8</definedName>
    <definedName name="WaermebedarfB">[1]Nachweis!$N$12</definedName>
    <definedName name="WaermebedarfC">[1]Nachweis!$N$16</definedName>
    <definedName name="WaermebedarfD">[1]Nachweis!$N$20</definedName>
    <definedName name="WaermebedarfE">[1]Nachweis!$N$24</definedName>
    <definedName name="Warmwasser">[1]Standardwerte!$N$103</definedName>
    <definedName name="WirkungsgradA">[1]Nachweis!$I$8</definedName>
    <definedName name="WirkungsgradB">[1]Nachweis!$I$12</definedName>
    <definedName name="WirkungsgradC">[1]Nachweis!$I$16</definedName>
    <definedName name="WirkungsgradD">[1]Nachweis!$I$20</definedName>
    <definedName name="WirkungsgradE">[1]Nachweis!$V$27</definedName>
    <definedName name="wkk">[1]Nachweis!$Q$29</definedName>
    <definedName name="wohnen1">[1]MINERGIE!$O$31</definedName>
    <definedName name="wohnen2">[1]MINERGIE!$P$31</definedName>
    <definedName name="wohnen3">[1]MINERGIE!$Q$31</definedName>
    <definedName name="wohnen4">[1]MINERGIE!$R$31</definedName>
    <definedName name="wohnstrom">[1]MINERGIE!#REF!</definedName>
    <definedName name="WRG_1">[1]Standardwerte!$T$46:$T$50</definedName>
    <definedName name="WRG_2">[1]Standardwerte!$U$46:$U$50</definedName>
    <definedName name="WRG_3">[1]Standardwerte!$V$46:$V$50</definedName>
    <definedName name="WRG_4">[1]Standardwerte!$W$46:$W$50</definedName>
    <definedName name="WRGtyp1">[1]Standardwerte!$T$55</definedName>
    <definedName name="WRGtyp2">[1]Standardwerte!$T$56</definedName>
    <definedName name="WRGtyp3">[1]Standardwerte!$T$57</definedName>
    <definedName name="WRGtyp4">[1]Standardwerte!$T$58</definedName>
    <definedName name="ww_1">[1]Standardwerte!$J$99:$J$100</definedName>
    <definedName name="ww_2">[1]Standardwerte!$K$99:$K$100</definedName>
    <definedName name="ww_3">[1]Standardwerte!$L$99:$L$100</definedName>
    <definedName name="ww_4">[1]Standardwerte!$M$99:$M$100</definedName>
    <definedName name="ww_erneuerbar">[1]Nachweis!$AC$2</definedName>
    <definedName name="ww_erneuerbar_BE">[1]Nachweis!$AC$3</definedName>
    <definedName name="WWBonus">[1]Standardwerte!$R$6</definedName>
    <definedName name="WWBonus1">[1]Standardwerte!$L$26</definedName>
    <definedName name="WWBonus2">[1]Standardwerte!$P$26</definedName>
    <definedName name="WWBonus3">[1]Standardwerte!$L$30</definedName>
    <definedName name="WWBonus4">[1]Standardwerte!$P$30</definedName>
    <definedName name="WWMIN1">[1]Standardwerte!$N$26</definedName>
    <definedName name="WWMIN2">[1]Standardwerte!$R$26</definedName>
    <definedName name="WWMIN3">[1]Standardwerte!$N$30</definedName>
    <definedName name="WWMIN4">[1]Standardwerte!$R$30</definedName>
    <definedName name="Zone1">[1]Standardwerte!$J$113:$J$117</definedName>
    <definedName name="Zone2">[1]Standardwerte!$K$113:$K$117</definedName>
    <definedName name="Zone4">[1]Standardwerte!$M$113:$M$117</definedName>
    <definedName name="Zonen">[2]Eingaben!$K$64</definedName>
    <definedName name="Zonen_vollständig">[1]Standardwerte!$N$3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" i="1" l="1"/>
  <c r="P17" i="1" l="1"/>
  <c r="O26" i="1" l="1"/>
  <c r="O22" i="1"/>
  <c r="O38" i="1" l="1"/>
  <c r="O37" i="1"/>
  <c r="P19" i="1"/>
  <c r="B54" i="1" l="1"/>
  <c r="P21" i="1" l="1"/>
  <c r="J21" i="1" s="1"/>
  <c r="P24" i="1"/>
  <c r="J24" i="1" s="1"/>
  <c r="O36" i="1" l="1"/>
  <c r="O21" i="1" l="1"/>
  <c r="O24" i="1"/>
  <c r="P22" i="1"/>
  <c r="J22" i="1" s="1"/>
  <c r="O19" i="1"/>
  <c r="O17" i="1"/>
  <c r="O35" i="1" s="1"/>
  <c r="O16" i="1"/>
  <c r="O34" i="1" l="1"/>
  <c r="O23" i="1"/>
  <c r="O15" i="1"/>
  <c r="J19" i="1"/>
  <c r="P16" i="1"/>
  <c r="J16" i="1" l="1"/>
  <c r="J17" i="1"/>
  <c r="I11" i="1"/>
  <c r="P14" i="1" l="1"/>
  <c r="G14" i="1"/>
  <c r="J14" i="1"/>
  <c r="P13" i="1"/>
  <c r="G25" i="1" l="1"/>
  <c r="O13" i="1"/>
  <c r="J13" i="1" s="1"/>
</calcChain>
</file>

<file path=xl/comments1.xml><?xml version="1.0" encoding="utf-8"?>
<comments xmlns="http://schemas.openxmlformats.org/spreadsheetml/2006/main">
  <authors>
    <author>Schnyder Philipp</author>
  </authors>
  <commentList>
    <comment ref="E10" authorId="0" shapeId="0">
      <text>
        <r>
          <rPr>
            <sz val="9"/>
            <color indexed="81"/>
            <rFont val="Segoe UI"/>
            <family val="2"/>
          </rPr>
          <t>Muss grösser 25 m</t>
        </r>
        <r>
          <rPr>
            <vertAlign val="superscript"/>
            <sz val="9"/>
            <color indexed="81"/>
            <rFont val="Segoe UI"/>
            <family val="2"/>
          </rPr>
          <t>2</t>
        </r>
        <r>
          <rPr>
            <sz val="9"/>
            <color indexed="81"/>
            <rFont val="Segoe UI"/>
            <family val="2"/>
          </rPr>
          <t xml:space="preserve"> sein.</t>
        </r>
      </text>
    </comment>
    <comment ref="F18" authorId="0" shapeId="0">
      <text>
        <r>
          <rPr>
            <b/>
            <sz val="9"/>
            <color indexed="81"/>
            <rFont val="Segoe UI"/>
            <family val="2"/>
          </rPr>
          <t>freiwillig:</t>
        </r>
        <r>
          <rPr>
            <sz val="9"/>
            <color indexed="81"/>
            <rFont val="Segoe UI"/>
            <family val="2"/>
          </rPr>
          <t xml:space="preserve">
Sind die Module bekannt, dürfen die effektiven Leistungsdaten eingesetzt werden. Massgebend sind dabei die Leistungsangaben unter Standard-Testbedingungen, STC. Diese Leistung gemäss STC wird in Watt peak (Wp) angeben. Das gewählte PV-Modul ist zu deklarieren (Beilage erforderlich).</t>
        </r>
      </text>
    </comment>
    <comment ref="F19" authorId="0" shapeId="0">
      <text>
        <r>
          <rPr>
            <b/>
            <sz val="9"/>
            <color indexed="81"/>
            <rFont val="Segoe UI"/>
            <family val="2"/>
          </rPr>
          <t>brutto:</t>
        </r>
        <r>
          <rPr>
            <sz val="9"/>
            <color indexed="81"/>
            <rFont val="Segoe UI"/>
            <family val="2"/>
          </rPr>
          <t xml:space="preserve">
Aussenmasse</t>
        </r>
      </text>
    </comment>
    <comment ref="F20" authorId="0" shapeId="0">
      <text>
        <r>
          <rPr>
            <b/>
            <sz val="9"/>
            <color indexed="81"/>
            <rFont val="Segoe UI"/>
            <family val="2"/>
          </rPr>
          <t>Definition:</t>
        </r>
        <r>
          <rPr>
            <sz val="9"/>
            <color indexed="81"/>
            <rFont val="Segoe UI"/>
            <family val="2"/>
          </rPr>
          <t xml:space="preserve">
Schrägdächer sind Dachabschlüsse von Bauten mit einer Neigung &gt; 5 % und 
Flachdächer sind Dachabschlüsse von Bauten mit einer Neigung ≤ 5 % (vgl. SIA 423:2006).</t>
        </r>
      </text>
    </comment>
    <comment ref="F21" authorId="0" shapeId="0">
      <text>
        <r>
          <rPr>
            <b/>
            <sz val="9"/>
            <color indexed="81"/>
            <rFont val="Segoe UI"/>
            <family val="2"/>
          </rPr>
          <t>Elektrizitätsproduktionsanlagen in der Schweiz:</t>
        </r>
        <r>
          <rPr>
            <sz val="9"/>
            <color indexed="81"/>
            <rFont val="Segoe UI"/>
            <family val="2"/>
          </rPr>
          <t xml:space="preserve">
https://www.uvek-gis.admin.ch/BFE/storymaps/EE_Elektrizitaetsproduktionsanlagen/?lang=de</t>
        </r>
      </text>
    </comment>
    <comment ref="F22" authorId="0" shapeId="0">
      <text>
        <r>
          <rPr>
            <b/>
            <sz val="9"/>
            <color indexed="81"/>
            <rFont val="Segoe UI"/>
            <family val="2"/>
          </rPr>
          <t>Bauentscheid zwischen 1.1.2019 und 28.02.2025:</t>
        </r>
        <r>
          <rPr>
            <sz val="9"/>
            <color indexed="81"/>
            <rFont val="Segoe UI"/>
            <family val="2"/>
          </rPr>
          <t xml:space="preserve">
Wurden bereits Ersatzabgaben  bezahlt, kann die theoretische Anlage angerechnet werden. Rechnung beilegen.</t>
        </r>
      </text>
    </comment>
    <comment ref="F24" authorId="0" shapeId="0">
      <text>
        <r>
          <rPr>
            <b/>
            <sz val="9"/>
            <color indexed="81"/>
            <rFont val="Segoe UI"/>
            <family val="2"/>
          </rPr>
          <t>Beilage erforderlich:</t>
        </r>
        <r>
          <rPr>
            <sz val="9"/>
            <color indexed="81"/>
            <rFont val="Segoe UI"/>
            <family val="2"/>
          </rPr>
          <t xml:space="preserve">
Es ist erlaubt, die gesamthaft nachzuweisende Leistung mit verschiedenen Technologien zu produzieren. </t>
        </r>
      </text>
    </comment>
  </commentList>
</comments>
</file>

<file path=xl/sharedStrings.xml><?xml version="1.0" encoding="utf-8"?>
<sst xmlns="http://schemas.openxmlformats.org/spreadsheetml/2006/main" count="134" uniqueCount="109">
  <si>
    <t/>
  </si>
  <si>
    <t>E33</t>
  </si>
  <si>
    <t>E31</t>
  </si>
  <si>
    <t>E30</t>
  </si>
  <si>
    <t>oder:</t>
  </si>
  <si>
    <t>Gleiche Person</t>
  </si>
  <si>
    <t>Ausführungskontrolle:</t>
  </si>
  <si>
    <t>Sachbearbeiter/-in, Tel.:</t>
  </si>
  <si>
    <t>bzw. Firmenstempel</t>
  </si>
  <si>
    <t>E51</t>
  </si>
  <si>
    <t>Name und Adresse</t>
  </si>
  <si>
    <t xml:space="preserve"> Nachweis erarbeitet durch:</t>
  </si>
  <si>
    <t>Unterschriften</t>
  </si>
  <si>
    <t>E21</t>
  </si>
  <si>
    <t>Zone</t>
  </si>
  <si>
    <t>E13</t>
  </si>
  <si>
    <t>Neubau</t>
  </si>
  <si>
    <t>E8</t>
  </si>
  <si>
    <t>E14</t>
  </si>
  <si>
    <t>Gebäudedaten</t>
  </si>
  <si>
    <t xml:space="preserve">Bauvorhaben:            </t>
  </si>
  <si>
    <t>EBF:</t>
  </si>
  <si>
    <t>Energienachweis</t>
  </si>
  <si>
    <t>EN-204-LU</t>
  </si>
  <si>
    <t>Eigenstromerzeugung</t>
  </si>
  <si>
    <t>v1.00</t>
  </si>
  <si>
    <t>nach § 15 KEnG</t>
  </si>
  <si>
    <t>Dachsanierung</t>
  </si>
  <si>
    <t>nutzbare Dachfläche</t>
  </si>
  <si>
    <r>
      <t>m</t>
    </r>
    <r>
      <rPr>
        <vertAlign val="superscript"/>
        <sz val="8"/>
        <rFont val="Arial"/>
        <family val="2"/>
      </rPr>
      <t>2</t>
    </r>
  </si>
  <si>
    <t>belegbare Dachfläche</t>
  </si>
  <si>
    <t>Nachweis</t>
  </si>
  <si>
    <t xml:space="preserve">          Solaranlage</t>
  </si>
  <si>
    <t>Anzahl Module:</t>
  </si>
  <si>
    <t>Stück</t>
  </si>
  <si>
    <t>kWp</t>
  </si>
  <si>
    <t>Leistung:</t>
  </si>
  <si>
    <t xml:space="preserve">                  Standard-Photovoltaikmodule</t>
  </si>
  <si>
    <t xml:space="preserve">                  Solarthermieanlage</t>
  </si>
  <si>
    <t>Anlagegrösse:</t>
  </si>
  <si>
    <t>Schrägdach</t>
  </si>
  <si>
    <t>Flachdach</t>
  </si>
  <si>
    <t>Dachform:</t>
  </si>
  <si>
    <t>Typ:</t>
  </si>
  <si>
    <t xml:space="preserve">                  effektive Photovoltaikmodule:</t>
  </si>
  <si>
    <t xml:space="preserve">          sonstige Stromerzeugungsanlage</t>
  </si>
  <si>
    <t>kW</t>
  </si>
  <si>
    <t>Ersatzabgabe:</t>
  </si>
  <si>
    <t>CHF</t>
  </si>
  <si>
    <t>installierte Leistung:</t>
  </si>
  <si>
    <t xml:space="preserve">                  bestehende Photovoltaikanlage:</t>
  </si>
  <si>
    <t xml:space="preserve">                  bezahlte Ersatzabgabe</t>
  </si>
  <si>
    <t xml:space="preserve">          Befreiung, Erleichterung, Ausnahme</t>
  </si>
  <si>
    <t xml:space="preserve">          Ersatzabgabe an die Gemeinde</t>
  </si>
  <si>
    <t xml:space="preserve">zu bezahlen: </t>
  </si>
  <si>
    <t xml:space="preserve">                  Befreiung: Traglufthallen, Gewächshäuser und Wintergärten sowie Folientunnel und andere vergleichbare Bauten</t>
  </si>
  <si>
    <t xml:space="preserve">                  Einzelfallbeurteilung: maximale Dachbelegung mit PV-Modulen erreicht</t>
  </si>
  <si>
    <t xml:space="preserve">                  Befreiung: erwartete Jahresertrag weniger als 800 kWh pro kWp installierter Leistung</t>
  </si>
  <si>
    <t xml:space="preserve">                  Ausnahme in Folge unzumutbaren Härte, einer unverhältnismässigen Erschwernis oder einem sinnwidrigen Ergebnis</t>
  </si>
  <si>
    <t xml:space="preserve">                  Erleichterung für Aussenbauteile mit Schutzauflagen (Denkmalschutz)</t>
  </si>
  <si>
    <t>E6</t>
  </si>
  <si>
    <t>E9</t>
  </si>
  <si>
    <t>E11</t>
  </si>
  <si>
    <t>E15</t>
  </si>
  <si>
    <t>E16</t>
  </si>
  <si>
    <t>E17</t>
  </si>
  <si>
    <t>E18</t>
  </si>
  <si>
    <t>E19</t>
  </si>
  <si>
    <t>E20</t>
  </si>
  <si>
    <t>E22</t>
  </si>
  <si>
    <t>E23</t>
  </si>
  <si>
    <t>E24</t>
  </si>
  <si>
    <t>E25</t>
  </si>
  <si>
    <t>E26</t>
  </si>
  <si>
    <t>E27</t>
  </si>
  <si>
    <t>E28</t>
  </si>
  <si>
    <t>E29</t>
  </si>
  <si>
    <t>Nein</t>
  </si>
  <si>
    <t>Ja</t>
  </si>
  <si>
    <t>Beilagen</t>
  </si>
  <si>
    <t xml:space="preserve">          Pläne (1:100) mit Bezeichnung der Anlage</t>
  </si>
  <si>
    <t>Andere:</t>
  </si>
  <si>
    <t xml:space="preserve">          technische Datenblätter</t>
  </si>
  <si>
    <t xml:space="preserve">          separate Berechnung</t>
  </si>
  <si>
    <t xml:space="preserve">          Erläuterungen zu Abweichungen und Ausnahmegesuchen</t>
  </si>
  <si>
    <t>E10</t>
  </si>
  <si>
    <t>E41</t>
  </si>
  <si>
    <t>E42</t>
  </si>
  <si>
    <t>E43</t>
  </si>
  <si>
    <t>E44</t>
  </si>
  <si>
    <t>E45</t>
  </si>
  <si>
    <t>E46</t>
  </si>
  <si>
    <t>E47</t>
  </si>
  <si>
    <t>E48</t>
  </si>
  <si>
    <t>zu verwenden bis 31. Dezember 2025</t>
  </si>
  <si>
    <t>E34</t>
  </si>
  <si>
    <t>E35</t>
  </si>
  <si>
    <t>E36</t>
  </si>
  <si>
    <t>E37</t>
  </si>
  <si>
    <t>E38</t>
  </si>
  <si>
    <t xml:space="preserve">          Rechnung Ersatzabgabe</t>
  </si>
  <si>
    <r>
      <t xml:space="preserve"> Nachweisprüfung / </t>
    </r>
    <r>
      <rPr>
        <strike/>
        <sz val="9"/>
        <rFont val="Arial"/>
        <family val="2"/>
      </rPr>
      <t>Private Kontrolle</t>
    </r>
    <r>
      <rPr>
        <sz val="9"/>
        <rFont val="Arial"/>
        <family val="2"/>
      </rPr>
      <t>:</t>
    </r>
  </si>
  <si>
    <t>Neubau: nutzbare Dachflächen</t>
  </si>
  <si>
    <t>Dachsanierung: nutzbare Dachflächen</t>
  </si>
  <si>
    <t xml:space="preserve">Teildachflächen unterhalb der grünen Linie gelten als nutzbare Teildachflächen. Dies sind alle weniger als 20° geneigten Teildachflächen sowie alle weniger als 60° geneigten Teildachflächen, die zwischen WNW (110°) und ONO (-110°) liegen. sind. (Quelle Minergie) </t>
  </si>
  <si>
    <r>
      <t>Bei bestehenden Bauten gilt eine Teildachfläche als nutzbar, wenn sie gemäss Geodatenmodell «Solarenergie: Eignung Dächer (</t>
    </r>
    <r>
      <rPr>
        <u/>
        <sz val="10"/>
        <color rgb="FF0070C0"/>
        <rFont val="Arial"/>
        <family val="2"/>
      </rPr>
      <t>www.sonnendach.ch</t>
    </r>
    <r>
      <rPr>
        <sz val="10"/>
        <rFont val="Arial"/>
        <family val="2"/>
      </rPr>
      <t>)» des Bundesamts für Energie eine Eignung von mindestens «gut» aufweist. In der Vollbild-Ansicht können die Eigenschaften wie zum Beispiel die Dachfläche abgefragt werden.</t>
    </r>
  </si>
  <si>
    <t>Unterschrift:</t>
  </si>
  <si>
    <t>Ort, Datum:</t>
  </si>
  <si>
    <t>Wp pro Modul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</si>
</sst>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_ ;[Red]\-#,##0\ "/>
    <numFmt numFmtId="165" formatCode="0.0"/>
  </numFmts>
  <fonts count="31" x14ac:knownFonts="1">
    <font>
      <sz val="10"/>
      <name val="Arial"/>
    </font>
    <font>
      <sz val="9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sz val="6"/>
      <color indexed="10"/>
      <name val="Arial"/>
      <family val="2"/>
    </font>
    <font>
      <sz val="9"/>
      <color indexed="8"/>
      <name val="Arial"/>
      <family val="2"/>
    </font>
    <font>
      <sz val="6"/>
      <name val="Arial"/>
      <family val="2"/>
    </font>
    <font>
      <sz val="9"/>
      <color indexed="9"/>
      <name val="Arial"/>
      <family val="2"/>
    </font>
    <font>
      <b/>
      <sz val="11"/>
      <name val="Arial"/>
      <family val="2"/>
    </font>
    <font>
      <sz val="9"/>
      <color rgb="FFFF0000"/>
      <name val="Arial"/>
      <family val="2"/>
    </font>
    <font>
      <sz val="8"/>
      <color indexed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vertAlign val="superscript"/>
      <sz val="8"/>
      <name val="Arial"/>
      <family val="2"/>
    </font>
    <font>
      <b/>
      <sz val="9"/>
      <color rgb="FFFF000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8"/>
      <name val="Arial"/>
      <family val="2"/>
    </font>
    <font>
      <vertAlign val="superscript"/>
      <sz val="9"/>
      <color indexed="81"/>
      <name val="Segoe UI"/>
      <family val="2"/>
    </font>
    <font>
      <strike/>
      <sz val="9"/>
      <name val="Arial"/>
      <family val="2"/>
    </font>
    <font>
      <u/>
      <sz val="10"/>
      <color rgb="FF0070C0"/>
      <name val="Arial"/>
      <family val="2"/>
    </font>
    <font>
      <u/>
      <sz val="10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</borders>
  <cellStyleXfs count="3">
    <xf numFmtId="0" fontId="0" fillId="0" borderId="0"/>
    <xf numFmtId="0" fontId="5" fillId="0" borderId="0"/>
    <xf numFmtId="0" fontId="30" fillId="0" borderId="0" applyNumberFormat="0" applyFill="0" applyBorder="0" applyAlignment="0" applyProtection="0"/>
  </cellStyleXfs>
  <cellXfs count="220">
    <xf numFmtId="0" fontId="0" fillId="0" borderId="0" xfId="0"/>
    <xf numFmtId="0" fontId="9" fillId="3" borderId="0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Alignment="1" applyProtection="1">
      <alignment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3" fillId="2" borderId="0" xfId="0" applyFont="1" applyFill="1" applyAlignment="1" applyProtection="1">
      <alignment horizontal="right" vertical="center"/>
      <protection hidden="1"/>
    </xf>
    <xf numFmtId="0" fontId="12" fillId="2" borderId="0" xfId="0" quotePrefix="1" applyFont="1" applyFill="1" applyAlignment="1" applyProtection="1">
      <alignment horizontal="right" vertical="center"/>
      <protection hidden="1"/>
    </xf>
    <xf numFmtId="0" fontId="2" fillId="2" borderId="0" xfId="0" applyFont="1" applyFill="1" applyProtection="1">
      <protection hidden="1"/>
    </xf>
    <xf numFmtId="0" fontId="1" fillId="2" borderId="0" xfId="0" applyFont="1" applyFill="1" applyProtection="1">
      <protection hidden="1"/>
    </xf>
    <xf numFmtId="0" fontId="0" fillId="2" borderId="32" xfId="0" applyFill="1" applyBorder="1" applyProtection="1">
      <protection hidden="1"/>
    </xf>
    <xf numFmtId="0" fontId="0" fillId="2" borderId="28" xfId="0" applyFill="1" applyBorder="1" applyProtection="1">
      <protection hidden="1"/>
    </xf>
    <xf numFmtId="0" fontId="0" fillId="2" borderId="27" xfId="0" applyFill="1" applyBorder="1" applyProtection="1">
      <protection hidden="1"/>
    </xf>
    <xf numFmtId="0" fontId="21" fillId="2" borderId="23" xfId="0" applyFont="1" applyFill="1" applyBorder="1" applyProtection="1">
      <protection hidden="1"/>
    </xf>
    <xf numFmtId="0" fontId="21" fillId="2" borderId="0" xfId="0" applyFont="1" applyFill="1" applyBorder="1" applyProtection="1">
      <protection hidden="1"/>
    </xf>
    <xf numFmtId="0" fontId="1" fillId="2" borderId="0" xfId="0" applyFont="1" applyFill="1" applyBorder="1" applyProtection="1">
      <protection hidden="1"/>
    </xf>
    <xf numFmtId="0" fontId="20" fillId="2" borderId="29" xfId="0" applyFont="1" applyFill="1" applyBorder="1" applyProtection="1">
      <protection hidden="1"/>
    </xf>
    <xf numFmtId="0" fontId="0" fillId="2" borderId="17" xfId="0" applyFill="1" applyBorder="1" applyProtection="1">
      <protection hidden="1"/>
    </xf>
    <xf numFmtId="0" fontId="0" fillId="2" borderId="15" xfId="0" applyFill="1" applyBorder="1" applyProtection="1">
      <protection hidden="1"/>
    </xf>
    <xf numFmtId="0" fontId="0" fillId="2" borderId="14" xfId="0" applyFill="1" applyBorder="1" applyProtection="1">
      <protection hidden="1"/>
    </xf>
    <xf numFmtId="164" fontId="1" fillId="2" borderId="0" xfId="0" applyNumberFormat="1" applyFont="1" applyFill="1" applyAlignment="1" applyProtection="1">
      <alignment horizontal="right"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1" fillId="3" borderId="13" xfId="1" applyNumberFormat="1" applyFont="1" applyFill="1" applyBorder="1" applyAlignment="1" applyProtection="1">
      <alignment horizontal="left" vertical="center"/>
      <protection hidden="1"/>
    </xf>
    <xf numFmtId="0" fontId="1" fillId="3" borderId="12" xfId="1" applyNumberFormat="1" applyFont="1" applyFill="1" applyBorder="1" applyAlignment="1" applyProtection="1">
      <alignment horizontal="left" vertical="center"/>
      <protection hidden="1"/>
    </xf>
    <xf numFmtId="0" fontId="15" fillId="2" borderId="0" xfId="0" applyFont="1" applyFill="1" applyProtection="1">
      <protection hidden="1"/>
    </xf>
    <xf numFmtId="0" fontId="1" fillId="2" borderId="0" xfId="0" applyFont="1" applyFill="1" applyBorder="1" applyAlignment="1" applyProtection="1">
      <alignment vertical="center"/>
      <protection hidden="1"/>
    </xf>
    <xf numFmtId="0" fontId="14" fillId="2" borderId="32" xfId="0" applyFont="1" applyFill="1" applyBorder="1" applyAlignment="1" applyProtection="1">
      <alignment vertical="center"/>
      <protection hidden="1"/>
    </xf>
    <xf numFmtId="0" fontId="14" fillId="2" borderId="28" xfId="0" applyFont="1" applyFill="1" applyBorder="1" applyAlignment="1" applyProtection="1">
      <alignment vertical="center"/>
      <protection hidden="1"/>
    </xf>
    <xf numFmtId="0" fontId="14" fillId="0" borderId="28" xfId="0" applyFont="1" applyFill="1" applyBorder="1" applyAlignment="1" applyProtection="1">
      <alignment vertical="center"/>
      <protection hidden="1"/>
    </xf>
    <xf numFmtId="0" fontId="8" fillId="2" borderId="28" xfId="0" applyFont="1" applyFill="1" applyBorder="1" applyAlignment="1" applyProtection="1">
      <alignment vertical="center"/>
      <protection hidden="1"/>
    </xf>
    <xf numFmtId="0" fontId="7" fillId="2" borderId="28" xfId="0" applyFont="1" applyFill="1" applyBorder="1" applyProtection="1">
      <protection hidden="1"/>
    </xf>
    <xf numFmtId="0" fontId="2" fillId="2" borderId="27" xfId="0" applyFont="1" applyFill="1" applyBorder="1" applyAlignment="1" applyProtection="1">
      <alignment horizontal="center" vertical="center"/>
      <protection hidden="1"/>
    </xf>
    <xf numFmtId="0" fontId="1" fillId="2" borderId="17" xfId="0" applyFont="1" applyFill="1" applyBorder="1" applyAlignment="1" applyProtection="1">
      <alignment vertical="center"/>
      <protection hidden="1"/>
    </xf>
    <xf numFmtId="0" fontId="1" fillId="2" borderId="15" xfId="0" applyFont="1" applyFill="1" applyBorder="1" applyAlignment="1" applyProtection="1">
      <alignment vertical="center"/>
      <protection hidden="1"/>
    </xf>
    <xf numFmtId="0" fontId="2" fillId="2" borderId="15" xfId="0" applyFont="1" applyFill="1" applyBorder="1" applyAlignment="1" applyProtection="1">
      <alignment vertical="center"/>
      <protection hidden="1"/>
    </xf>
    <xf numFmtId="0" fontId="2" fillId="2" borderId="14" xfId="0" applyFont="1" applyFill="1" applyBorder="1" applyAlignment="1" applyProtection="1">
      <alignment horizontal="center" vertical="center"/>
      <protection hidden="1"/>
    </xf>
    <xf numFmtId="0" fontId="8" fillId="2" borderId="35" xfId="0" applyFont="1" applyFill="1" applyBorder="1" applyAlignment="1" applyProtection="1">
      <alignment vertical="center"/>
      <protection hidden="1"/>
    </xf>
    <xf numFmtId="0" fontId="8" fillId="2" borderId="27" xfId="0" applyFont="1" applyFill="1" applyBorder="1" applyAlignment="1" applyProtection="1">
      <alignment horizontal="center" vertical="center"/>
      <protection hidden="1"/>
    </xf>
    <xf numFmtId="0" fontId="8" fillId="2" borderId="19" xfId="0" applyFont="1" applyFill="1" applyBorder="1" applyAlignment="1" applyProtection="1">
      <alignment vertical="center"/>
      <protection hidden="1"/>
    </xf>
    <xf numFmtId="0" fontId="8" fillId="2" borderId="9" xfId="0" applyFont="1" applyFill="1" applyBorder="1" applyAlignment="1" applyProtection="1">
      <alignment vertical="center"/>
      <protection hidden="1"/>
    </xf>
    <xf numFmtId="0" fontId="8" fillId="2" borderId="7" xfId="0" applyFont="1" applyFill="1" applyBorder="1" applyAlignment="1" applyProtection="1">
      <alignment horizontal="center" vertical="center"/>
      <protection hidden="1"/>
    </xf>
    <xf numFmtId="0" fontId="1" fillId="2" borderId="28" xfId="0" applyFont="1" applyFill="1" applyBorder="1" applyAlignment="1" applyProtection="1">
      <alignment horizontal="right" vertical="center"/>
      <protection hidden="1"/>
    </xf>
    <xf numFmtId="0" fontId="2" fillId="2" borderId="28" xfId="0" applyFont="1" applyFill="1" applyBorder="1" applyAlignment="1" applyProtection="1">
      <alignment horizontal="right" vertical="center"/>
      <protection hidden="1"/>
    </xf>
    <xf numFmtId="0" fontId="2" fillId="2" borderId="27" xfId="0" applyFont="1" applyFill="1" applyBorder="1" applyAlignment="1" applyProtection="1">
      <alignment horizontal="left" vertical="center"/>
      <protection hidden="1"/>
    </xf>
    <xf numFmtId="0" fontId="23" fillId="2" borderId="0" xfId="0" applyFont="1" applyFill="1" applyProtection="1">
      <protection hidden="1"/>
    </xf>
    <xf numFmtId="0" fontId="16" fillId="2" borderId="15" xfId="0" applyFont="1" applyFill="1" applyBorder="1" applyAlignment="1" applyProtection="1">
      <alignment horizontal="left" vertical="center" wrapText="1"/>
      <protection hidden="1"/>
    </xf>
    <xf numFmtId="0" fontId="8" fillId="2" borderId="15" xfId="0" applyFont="1" applyFill="1" applyBorder="1" applyAlignment="1" applyProtection="1">
      <alignment vertical="center"/>
      <protection hidden="1"/>
    </xf>
    <xf numFmtId="0" fontId="8" fillId="2" borderId="15" xfId="0" applyFont="1" applyFill="1" applyBorder="1" applyAlignment="1" applyProtection="1">
      <alignment horizontal="right" vertical="center"/>
      <protection hidden="1"/>
    </xf>
    <xf numFmtId="0" fontId="8" fillId="2" borderId="14" xfId="0" applyFont="1" applyFill="1" applyBorder="1" applyAlignment="1" applyProtection="1">
      <alignment horizontal="left" vertical="center"/>
      <protection hidden="1"/>
    </xf>
    <xf numFmtId="0" fontId="2" fillId="2" borderId="32" xfId="0" applyFont="1" applyFill="1" applyBorder="1" applyAlignment="1" applyProtection="1">
      <alignment vertical="center"/>
      <protection hidden="1"/>
    </xf>
    <xf numFmtId="0" fontId="1" fillId="2" borderId="28" xfId="0" applyFont="1" applyFill="1" applyBorder="1" applyAlignment="1" applyProtection="1">
      <alignment vertical="center"/>
      <protection hidden="1"/>
    </xf>
    <xf numFmtId="0" fontId="16" fillId="2" borderId="28" xfId="0" applyFont="1" applyFill="1" applyBorder="1" applyAlignment="1" applyProtection="1">
      <alignment horizontal="left" vertical="center" wrapText="1"/>
      <protection hidden="1"/>
    </xf>
    <xf numFmtId="0" fontId="1" fillId="2" borderId="25" xfId="0" applyFont="1" applyFill="1" applyBorder="1" applyAlignment="1" applyProtection="1">
      <alignment vertical="center"/>
      <protection hidden="1"/>
    </xf>
    <xf numFmtId="0" fontId="1" fillId="2" borderId="20" xfId="0" applyFont="1" applyFill="1" applyBorder="1" applyAlignment="1" applyProtection="1">
      <alignment vertical="center"/>
      <protection hidden="1"/>
    </xf>
    <xf numFmtId="0" fontId="16" fillId="2" borderId="20" xfId="0" applyFont="1" applyFill="1" applyBorder="1" applyAlignment="1" applyProtection="1">
      <alignment horizontal="left" vertical="center" wrapText="1"/>
      <protection hidden="1"/>
    </xf>
    <xf numFmtId="0" fontId="8" fillId="2" borderId="20" xfId="0" applyFont="1" applyFill="1" applyBorder="1" applyAlignment="1" applyProtection="1">
      <alignment horizontal="right" vertical="center"/>
      <protection hidden="1"/>
    </xf>
    <xf numFmtId="0" fontId="8" fillId="2" borderId="20" xfId="0" applyFont="1" applyFill="1" applyBorder="1" applyAlignment="1" applyProtection="1">
      <alignment vertical="center"/>
      <protection hidden="1"/>
    </xf>
    <xf numFmtId="0" fontId="8" fillId="2" borderId="4" xfId="0" applyFont="1" applyFill="1" applyBorder="1" applyAlignment="1" applyProtection="1">
      <alignment horizontal="left" vertical="center"/>
      <protection hidden="1"/>
    </xf>
    <xf numFmtId="0" fontId="1" fillId="2" borderId="37" xfId="0" applyFont="1" applyFill="1" applyBorder="1" applyAlignment="1" applyProtection="1">
      <alignment vertical="center"/>
      <protection hidden="1"/>
    </xf>
    <xf numFmtId="0" fontId="1" fillId="2" borderId="22" xfId="0" applyFont="1" applyFill="1" applyBorder="1" applyAlignment="1" applyProtection="1">
      <alignment vertical="center"/>
      <protection hidden="1"/>
    </xf>
    <xf numFmtId="0" fontId="16" fillId="2" borderId="22" xfId="0" applyFont="1" applyFill="1" applyBorder="1" applyAlignment="1" applyProtection="1">
      <alignment horizontal="left" vertical="center" wrapText="1"/>
      <protection hidden="1"/>
    </xf>
    <xf numFmtId="0" fontId="8" fillId="2" borderId="22" xfId="0" applyFont="1" applyFill="1" applyBorder="1" applyAlignment="1" applyProtection="1">
      <alignment horizontal="right" vertical="center"/>
      <protection hidden="1"/>
    </xf>
    <xf numFmtId="0" fontId="8" fillId="2" borderId="33" xfId="0" applyFont="1" applyFill="1" applyBorder="1" applyAlignment="1" applyProtection="1">
      <alignment vertical="center"/>
      <protection hidden="1"/>
    </xf>
    <xf numFmtId="0" fontId="8" fillId="2" borderId="22" xfId="0" applyFont="1" applyFill="1" applyBorder="1" applyAlignment="1" applyProtection="1">
      <alignment vertical="center"/>
      <protection hidden="1"/>
    </xf>
    <xf numFmtId="0" fontId="8" fillId="2" borderId="21" xfId="0" applyFont="1" applyFill="1" applyBorder="1" applyAlignment="1" applyProtection="1">
      <alignment horizontal="left" vertical="center"/>
      <protection hidden="1"/>
    </xf>
    <xf numFmtId="0" fontId="1" fillId="2" borderId="31" xfId="0" applyFont="1" applyFill="1" applyBorder="1" applyAlignment="1" applyProtection="1">
      <alignment horizontal="right" vertical="center"/>
      <protection hidden="1"/>
    </xf>
    <xf numFmtId="0" fontId="16" fillId="2" borderId="2" xfId="0" applyFont="1" applyFill="1" applyBorder="1" applyAlignment="1" applyProtection="1">
      <alignment horizontal="left" vertical="center" wrapText="1"/>
      <protection hidden="1"/>
    </xf>
    <xf numFmtId="0" fontId="8" fillId="2" borderId="3" xfId="0" applyFont="1" applyFill="1" applyBorder="1" applyAlignment="1" applyProtection="1">
      <alignment horizontal="right" vertical="center"/>
      <protection hidden="1"/>
    </xf>
    <xf numFmtId="0" fontId="8" fillId="2" borderId="26" xfId="0" applyFont="1" applyFill="1" applyBorder="1" applyAlignment="1" applyProtection="1">
      <alignment vertical="center"/>
      <protection hidden="1"/>
    </xf>
    <xf numFmtId="0" fontId="8" fillId="2" borderId="2" xfId="0" applyFont="1" applyFill="1" applyBorder="1" applyAlignment="1" applyProtection="1">
      <alignment horizontal="right" vertical="center"/>
      <protection hidden="1"/>
    </xf>
    <xf numFmtId="0" fontId="8" fillId="2" borderId="2" xfId="0" applyFont="1" applyFill="1" applyBorder="1" applyAlignment="1" applyProtection="1">
      <alignment vertical="center"/>
      <protection hidden="1"/>
    </xf>
    <xf numFmtId="0" fontId="8" fillId="2" borderId="1" xfId="0" applyFont="1" applyFill="1" applyBorder="1" applyAlignment="1" applyProtection="1">
      <alignment horizontal="left" vertical="center"/>
      <protection hidden="1"/>
    </xf>
    <xf numFmtId="0" fontId="1" fillId="2" borderId="25" xfId="0" applyFont="1" applyFill="1" applyBorder="1" applyAlignment="1" applyProtection="1">
      <alignment horizontal="right" vertical="center"/>
      <protection hidden="1"/>
    </xf>
    <xf numFmtId="0" fontId="8" fillId="2" borderId="6" xfId="0" applyFont="1" applyFill="1" applyBorder="1" applyAlignment="1" applyProtection="1">
      <alignment horizontal="right" vertical="center"/>
      <protection hidden="1"/>
    </xf>
    <xf numFmtId="0" fontId="1" fillId="2" borderId="10" xfId="0" applyFont="1" applyFill="1" applyBorder="1" applyAlignment="1" applyProtection="1">
      <alignment vertical="center"/>
      <protection hidden="1"/>
    </xf>
    <xf numFmtId="0" fontId="1" fillId="2" borderId="8" xfId="0" applyFont="1" applyFill="1" applyBorder="1" applyAlignment="1" applyProtection="1">
      <alignment vertical="center"/>
      <protection hidden="1"/>
    </xf>
    <xf numFmtId="0" fontId="16" fillId="2" borderId="8" xfId="0" applyFont="1" applyFill="1" applyBorder="1" applyAlignment="1" applyProtection="1">
      <alignment horizontal="left" vertical="center" wrapText="1"/>
      <protection hidden="1"/>
    </xf>
    <xf numFmtId="0" fontId="8" fillId="2" borderId="8" xfId="0" applyFont="1" applyFill="1" applyBorder="1" applyAlignment="1" applyProtection="1">
      <alignment horizontal="right" vertical="center"/>
      <protection hidden="1"/>
    </xf>
    <xf numFmtId="0" fontId="8" fillId="2" borderId="8" xfId="0" applyFont="1" applyFill="1" applyBorder="1" applyAlignment="1" applyProtection="1">
      <alignment vertical="center"/>
      <protection hidden="1"/>
    </xf>
    <xf numFmtId="0" fontId="8" fillId="2" borderId="7" xfId="0" applyFont="1" applyFill="1" applyBorder="1" applyAlignment="1" applyProtection="1">
      <alignment horizontal="left" vertical="center"/>
      <protection hidden="1"/>
    </xf>
    <xf numFmtId="0" fontId="16" fillId="2" borderId="12" xfId="0" applyFont="1" applyFill="1" applyBorder="1" applyAlignment="1" applyProtection="1">
      <alignment horizontal="left" vertical="center" wrapText="1"/>
      <protection hidden="1"/>
    </xf>
    <xf numFmtId="0" fontId="8" fillId="2" borderId="12" xfId="0" applyFont="1" applyFill="1" applyBorder="1" applyAlignment="1" applyProtection="1">
      <alignment horizontal="right" vertical="center"/>
      <protection hidden="1"/>
    </xf>
    <xf numFmtId="3" fontId="26" fillId="0" borderId="24" xfId="0" applyNumberFormat="1" applyFont="1" applyFill="1" applyBorder="1" applyAlignment="1" applyProtection="1">
      <alignment horizontal="right" vertical="center"/>
      <protection hidden="1"/>
    </xf>
    <xf numFmtId="0" fontId="26" fillId="2" borderId="18" xfId="0" applyFont="1" applyFill="1" applyBorder="1" applyAlignment="1" applyProtection="1">
      <alignment vertical="center"/>
      <protection hidden="1"/>
    </xf>
    <xf numFmtId="0" fontId="8" fillId="2" borderId="12" xfId="0" applyFont="1" applyFill="1" applyBorder="1" applyAlignment="1" applyProtection="1">
      <alignment vertical="center"/>
      <protection hidden="1"/>
    </xf>
    <xf numFmtId="0" fontId="8" fillId="2" borderId="11" xfId="0" applyFont="1" applyFill="1" applyBorder="1" applyAlignment="1" applyProtection="1">
      <alignment horizontal="center" vertical="center"/>
      <protection hidden="1"/>
    </xf>
    <xf numFmtId="0" fontId="16" fillId="2" borderId="0" xfId="0" applyFont="1" applyFill="1" applyBorder="1" applyAlignment="1" applyProtection="1">
      <alignment horizontal="left" vertical="center" wrapText="1"/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3" fillId="2" borderId="0" xfId="0" applyFont="1" applyFill="1" applyProtection="1">
      <protection hidden="1"/>
    </xf>
    <xf numFmtId="0" fontId="0" fillId="2" borderId="0" xfId="0" applyFill="1" applyAlignment="1" applyProtection="1">
      <protection hidden="1"/>
    </xf>
    <xf numFmtId="0" fontId="6" fillId="2" borderId="0" xfId="0" applyFont="1" applyFill="1" applyProtection="1">
      <protection hidden="1"/>
    </xf>
    <xf numFmtId="0" fontId="1" fillId="2" borderId="0" xfId="0" applyFont="1" applyFill="1" applyAlignment="1" applyProtection="1">
      <protection hidden="1"/>
    </xf>
    <xf numFmtId="0" fontId="1" fillId="3" borderId="0" xfId="0" applyFont="1" applyFill="1" applyBorder="1" applyAlignment="1" applyProtection="1">
      <alignment vertical="top"/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1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alignment horizontal="right" vertical="center"/>
      <protection hidden="1"/>
    </xf>
    <xf numFmtId="22" fontId="12" fillId="2" borderId="0" xfId="0" applyNumberFormat="1" applyFont="1" applyFill="1" applyAlignment="1" applyProtection="1">
      <alignment horizontal="left"/>
      <protection hidden="1"/>
    </xf>
    <xf numFmtId="0" fontId="0" fillId="2" borderId="28" xfId="0" applyFill="1" applyBorder="1" applyAlignment="1" applyProtection="1">
      <protection hidden="1"/>
    </xf>
    <xf numFmtId="0" fontId="12" fillId="2" borderId="0" xfId="0" applyFont="1" applyFill="1" applyAlignment="1" applyProtection="1">
      <alignment horizontal="right"/>
      <protection hidden="1"/>
    </xf>
    <xf numFmtId="0" fontId="1" fillId="2" borderId="0" xfId="0" applyFont="1" applyFill="1" applyBorder="1" applyAlignment="1" applyProtection="1">
      <alignment horizontal="left"/>
      <protection hidden="1"/>
    </xf>
    <xf numFmtId="0" fontId="2" fillId="6" borderId="2" xfId="0" applyFont="1" applyFill="1" applyBorder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1" fillId="2" borderId="15" xfId="0" applyFont="1" applyFill="1" applyBorder="1" applyProtection="1">
      <protection hidden="1"/>
    </xf>
    <xf numFmtId="0" fontId="2" fillId="2" borderId="8" xfId="0" applyFont="1" applyFill="1" applyBorder="1" applyProtection="1">
      <protection hidden="1"/>
    </xf>
    <xf numFmtId="0" fontId="1" fillId="2" borderId="23" xfId="0" applyFont="1" applyFill="1" applyBorder="1" applyAlignment="1" applyProtection="1">
      <alignment vertical="center"/>
      <protection hidden="1"/>
    </xf>
    <xf numFmtId="0" fontId="8" fillId="7" borderId="35" xfId="0" applyFont="1" applyFill="1" applyBorder="1" applyAlignment="1" applyProtection="1">
      <alignment horizontal="right" vertical="center" wrapText="1"/>
      <protection locked="0" hidden="1"/>
    </xf>
    <xf numFmtId="0" fontId="1" fillId="2" borderId="0" xfId="0" applyFont="1" applyFill="1" applyProtection="1">
      <protection locked="0" hidden="1"/>
    </xf>
    <xf numFmtId="0" fontId="21" fillId="3" borderId="0" xfId="0" applyFont="1" applyFill="1" applyBorder="1" applyProtection="1">
      <protection locked="0" hidden="1"/>
    </xf>
    <xf numFmtId="0" fontId="15" fillId="2" borderId="0" xfId="0" applyFont="1" applyFill="1" applyProtection="1">
      <protection locked="0" hidden="1"/>
    </xf>
    <xf numFmtId="0" fontId="15" fillId="2" borderId="0" xfId="0" applyFont="1" applyFill="1" applyAlignment="1" applyProtection="1">
      <alignment horizontal="center" vertical="center"/>
      <protection locked="0" hidden="1"/>
    </xf>
    <xf numFmtId="0" fontId="1" fillId="2" borderId="0" xfId="0" applyFont="1" applyFill="1" applyAlignment="1" applyProtection="1">
      <protection locked="0" hidden="1"/>
    </xf>
    <xf numFmtId="0" fontId="0" fillId="2" borderId="0" xfId="0" applyFill="1" applyAlignment="1" applyProtection="1">
      <protection locked="0" hidden="1"/>
    </xf>
    <xf numFmtId="0" fontId="8" fillId="2" borderId="29" xfId="0" applyFont="1" applyFill="1" applyBorder="1" applyAlignment="1" applyProtection="1">
      <alignment horizontal="center" vertical="center"/>
      <protection hidden="1"/>
    </xf>
    <xf numFmtId="3" fontId="15" fillId="2" borderId="0" xfId="0" applyNumberFormat="1" applyFont="1" applyFill="1" applyProtection="1">
      <protection hidden="1"/>
    </xf>
    <xf numFmtId="0" fontId="1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horizontal="right" vertical="center"/>
      <protection hidden="1"/>
    </xf>
    <xf numFmtId="0" fontId="8" fillId="2" borderId="29" xfId="0" applyFont="1" applyFill="1" applyBorder="1" applyAlignment="1" applyProtection="1">
      <alignment horizontal="left" vertical="center"/>
      <protection hidden="1"/>
    </xf>
    <xf numFmtId="0" fontId="8" fillId="2" borderId="38" xfId="0" applyFont="1" applyFill="1" applyBorder="1" applyAlignment="1" applyProtection="1">
      <alignment vertical="center"/>
      <protection hidden="1"/>
    </xf>
    <xf numFmtId="0" fontId="1" fillId="2" borderId="31" xfId="0" applyFont="1" applyFill="1" applyBorder="1" applyAlignment="1" applyProtection="1">
      <alignment vertical="center"/>
      <protection hidden="1"/>
    </xf>
    <xf numFmtId="0" fontId="1" fillId="2" borderId="2" xfId="0" applyFont="1" applyFill="1" applyBorder="1" applyAlignment="1" applyProtection="1">
      <alignment vertical="center"/>
      <protection hidden="1"/>
    </xf>
    <xf numFmtId="0" fontId="15" fillId="2" borderId="0" xfId="0" applyFont="1" applyFill="1" applyAlignment="1" applyProtection="1">
      <alignment horizontal="center" vertical="center"/>
      <protection hidden="1"/>
    </xf>
    <xf numFmtId="165" fontId="1" fillId="0" borderId="0" xfId="0" applyNumberFormat="1" applyFont="1" applyFill="1" applyAlignment="1" applyProtection="1">
      <alignment horizontal="center" vertical="center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Fill="1" applyBorder="1" applyAlignment="1" applyProtection="1">
      <protection hidden="1"/>
    </xf>
    <xf numFmtId="0" fontId="0" fillId="0" borderId="0" xfId="0" applyFill="1" applyAlignment="1" applyProtection="1">
      <protection hidden="1"/>
    </xf>
    <xf numFmtId="0" fontId="12" fillId="0" borderId="0" xfId="0" applyFont="1" applyFill="1" applyAlignment="1" applyProtection="1">
      <alignment horizontal="right"/>
      <protection hidden="1"/>
    </xf>
    <xf numFmtId="0" fontId="2" fillId="0" borderId="0" xfId="0" applyFont="1" applyFill="1" applyProtection="1">
      <protection hidden="1"/>
    </xf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5" fillId="0" borderId="0" xfId="2" applyFont="1" applyAlignment="1">
      <alignment wrapText="1"/>
    </xf>
    <xf numFmtId="0" fontId="8" fillId="4" borderId="5" xfId="0" applyNumberFormat="1" applyFont="1" applyFill="1" applyBorder="1" applyAlignment="1" applyProtection="1">
      <alignment horizontal="right" vertical="center"/>
      <protection locked="0" hidden="1"/>
    </xf>
    <xf numFmtId="0" fontId="8" fillId="4" borderId="33" xfId="0" applyNumberFormat="1" applyFont="1" applyFill="1" applyBorder="1" applyAlignment="1" applyProtection="1">
      <alignment horizontal="right" vertical="center"/>
      <protection locked="0" hidden="1"/>
    </xf>
    <xf numFmtId="0" fontId="8" fillId="4" borderId="26" xfId="0" applyNumberFormat="1" applyFont="1" applyFill="1" applyBorder="1" applyAlignment="1" applyProtection="1">
      <alignment horizontal="right" vertical="center"/>
      <protection locked="0" hidden="1"/>
    </xf>
    <xf numFmtId="0" fontId="8" fillId="4" borderId="38" xfId="0" applyNumberFormat="1" applyFont="1" applyFill="1" applyBorder="1" applyAlignment="1" applyProtection="1">
      <alignment horizontal="right" vertical="center"/>
      <protection locked="0" hidden="1"/>
    </xf>
    <xf numFmtId="0" fontId="8" fillId="4" borderId="19" xfId="0" applyNumberFormat="1" applyFont="1" applyFill="1" applyBorder="1" applyAlignment="1" applyProtection="1">
      <alignment horizontal="right" vertical="center"/>
      <protection locked="0" hidden="1"/>
    </xf>
    <xf numFmtId="0" fontId="8" fillId="0" borderId="34" xfId="0" applyFont="1" applyFill="1" applyBorder="1" applyAlignment="1" applyProtection="1">
      <alignment horizontal="left" vertical="center" wrapText="1"/>
      <protection hidden="1"/>
    </xf>
    <xf numFmtId="3" fontId="8" fillId="0" borderId="6" xfId="0" applyNumberFormat="1" applyFont="1" applyFill="1" applyBorder="1" applyAlignment="1" applyProtection="1">
      <alignment horizontal="left" vertical="center"/>
      <protection hidden="1"/>
    </xf>
    <xf numFmtId="3" fontId="8" fillId="0" borderId="36" xfId="0" applyNumberFormat="1" applyFont="1" applyFill="1" applyBorder="1" applyAlignment="1" applyProtection="1">
      <alignment horizontal="left" vertical="center"/>
      <protection hidden="1"/>
    </xf>
    <xf numFmtId="3" fontId="8" fillId="0" borderId="3" xfId="0" applyNumberFormat="1" applyFont="1" applyFill="1" applyBorder="1" applyAlignment="1" applyProtection="1">
      <alignment horizontal="left" vertical="center"/>
      <protection hidden="1"/>
    </xf>
    <xf numFmtId="3" fontId="8" fillId="0" borderId="39" xfId="0" applyNumberFormat="1" applyFont="1" applyFill="1" applyBorder="1" applyAlignment="1" applyProtection="1">
      <alignment horizontal="left" vertical="center"/>
      <protection hidden="1"/>
    </xf>
    <xf numFmtId="3" fontId="8" fillId="0" borderId="9" xfId="0" applyNumberFormat="1" applyFont="1" applyFill="1" applyBorder="1" applyAlignment="1" applyProtection="1">
      <alignment horizontal="left" vertical="center"/>
      <protection hidden="1"/>
    </xf>
    <xf numFmtId="0" fontId="1" fillId="2" borderId="0" xfId="0" applyFont="1" applyFill="1" applyBorder="1" applyAlignment="1" applyProtection="1">
      <alignment vertical="center"/>
      <protection hidden="1"/>
    </xf>
    <xf numFmtId="0" fontId="1" fillId="2" borderId="29" xfId="0" applyFont="1" applyFill="1" applyBorder="1" applyAlignment="1" applyProtection="1">
      <alignment vertical="center"/>
      <protection hidden="1"/>
    </xf>
    <xf numFmtId="0" fontId="5" fillId="7" borderId="23" xfId="0" applyFont="1" applyFill="1" applyBorder="1" applyAlignment="1" applyProtection="1">
      <alignment horizontal="center" vertical="top" wrapText="1"/>
      <protection locked="0" hidden="1"/>
    </xf>
    <xf numFmtId="0" fontId="5" fillId="7" borderId="0" xfId="0" applyFont="1" applyFill="1" applyBorder="1" applyAlignment="1" applyProtection="1">
      <alignment horizontal="center" vertical="top" wrapText="1"/>
      <protection locked="0" hidden="1"/>
    </xf>
    <xf numFmtId="0" fontId="5" fillId="7" borderId="29" xfId="0" applyFont="1" applyFill="1" applyBorder="1" applyAlignment="1" applyProtection="1">
      <alignment horizontal="center" vertical="top" wrapText="1"/>
      <protection locked="0" hidden="1"/>
    </xf>
    <xf numFmtId="0" fontId="5" fillId="7" borderId="31" xfId="0" applyFont="1" applyFill="1" applyBorder="1" applyAlignment="1" applyProtection="1">
      <alignment horizontal="center" vertical="top" wrapText="1"/>
      <protection locked="0" hidden="1"/>
    </xf>
    <xf numFmtId="0" fontId="5" fillId="7" borderId="2" xfId="0" applyFont="1" applyFill="1" applyBorder="1" applyAlignment="1" applyProtection="1">
      <alignment horizontal="center" vertical="top" wrapText="1"/>
      <protection locked="0" hidden="1"/>
    </xf>
    <xf numFmtId="0" fontId="5" fillId="7" borderId="1" xfId="0" applyFont="1" applyFill="1" applyBorder="1" applyAlignment="1" applyProtection="1">
      <alignment horizontal="center" vertical="top" wrapText="1"/>
      <protection locked="0" hidden="1"/>
    </xf>
    <xf numFmtId="0" fontId="5" fillId="0" borderId="25" xfId="0" applyFont="1" applyFill="1" applyBorder="1" applyAlignment="1" applyProtection="1">
      <alignment horizontal="center" vertical="center"/>
      <protection hidden="1"/>
    </xf>
    <xf numFmtId="0" fontId="5" fillId="0" borderId="20" xfId="0" applyFont="1" applyFill="1" applyBorder="1" applyAlignment="1" applyProtection="1">
      <alignment horizontal="center" vertical="center"/>
      <protection hidden="1"/>
    </xf>
    <xf numFmtId="0" fontId="5" fillId="0" borderId="23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hidden="1"/>
    </xf>
    <xf numFmtId="0" fontId="5" fillId="0" borderId="2" xfId="0" applyFont="1" applyFill="1" applyBorder="1" applyAlignment="1" applyProtection="1">
      <alignment horizontal="center" vertical="center"/>
      <protection hidden="1"/>
    </xf>
    <xf numFmtId="0" fontId="5" fillId="7" borderId="31" xfId="0" applyFont="1" applyFill="1" applyBorder="1" applyAlignment="1" applyProtection="1">
      <alignment horizontal="left" vertical="top" wrapText="1"/>
      <protection locked="0" hidden="1"/>
    </xf>
    <xf numFmtId="0" fontId="5" fillId="7" borderId="2" xfId="0" applyFont="1" applyFill="1" applyBorder="1" applyAlignment="1" applyProtection="1">
      <alignment horizontal="left" vertical="top" wrapText="1"/>
      <protection locked="0" hidden="1"/>
    </xf>
    <xf numFmtId="0" fontId="5" fillId="7" borderId="1" xfId="0" applyFont="1" applyFill="1" applyBorder="1" applyAlignment="1" applyProtection="1">
      <alignment horizontal="left" vertical="top" wrapText="1"/>
      <protection locked="0" hidden="1"/>
    </xf>
    <xf numFmtId="3" fontId="8" fillId="4" borderId="12" xfId="0" applyNumberFormat="1" applyFont="1" applyFill="1" applyBorder="1" applyAlignment="1" applyProtection="1">
      <alignment horizontal="left" vertical="center"/>
      <protection locked="0" hidden="1"/>
    </xf>
    <xf numFmtId="3" fontId="8" fillId="4" borderId="11" xfId="0" applyNumberFormat="1" applyFont="1" applyFill="1" applyBorder="1" applyAlignment="1" applyProtection="1">
      <alignment horizontal="left" vertical="center"/>
      <protection locked="0" hidden="1"/>
    </xf>
    <xf numFmtId="0" fontId="2" fillId="2" borderId="30" xfId="0" applyFont="1" applyFill="1" applyBorder="1" applyAlignment="1" applyProtection="1">
      <alignment horizontal="center" vertical="center"/>
      <protection hidden="1"/>
    </xf>
    <xf numFmtId="0" fontId="2" fillId="2" borderId="16" xfId="0" applyFont="1" applyFill="1" applyBorder="1" applyAlignment="1" applyProtection="1">
      <alignment horizontal="center" vertical="center"/>
      <protection hidden="1"/>
    </xf>
    <xf numFmtId="0" fontId="16" fillId="2" borderId="8" xfId="0" applyFont="1" applyFill="1" applyBorder="1" applyAlignment="1" applyProtection="1">
      <alignment horizontal="left" vertical="center" wrapText="1"/>
      <protection hidden="1"/>
    </xf>
    <xf numFmtId="0" fontId="8" fillId="0" borderId="9" xfId="0" applyFont="1" applyBorder="1" applyAlignment="1" applyProtection="1">
      <alignment horizontal="left" vertical="center"/>
      <protection hidden="1"/>
    </xf>
    <xf numFmtId="0" fontId="4" fillId="2" borderId="32" xfId="0" applyFont="1" applyFill="1" applyBorder="1" applyAlignment="1" applyProtection="1">
      <alignment horizontal="center"/>
      <protection hidden="1"/>
    </xf>
    <xf numFmtId="0" fontId="4" fillId="2" borderId="28" xfId="0" applyFont="1" applyFill="1" applyBorder="1" applyAlignment="1" applyProtection="1">
      <alignment horizontal="center"/>
      <protection hidden="1"/>
    </xf>
    <xf numFmtId="0" fontId="4" fillId="2" borderId="27" xfId="0" applyFont="1" applyFill="1" applyBorder="1" applyAlignment="1" applyProtection="1">
      <alignment horizontal="center"/>
      <protection hidden="1"/>
    </xf>
    <xf numFmtId="0" fontId="19" fillId="2" borderId="23" xfId="0" applyFont="1" applyFill="1" applyBorder="1" applyAlignment="1" applyProtection="1">
      <alignment horizontal="center"/>
      <protection hidden="1"/>
    </xf>
    <xf numFmtId="0" fontId="19" fillId="2" borderId="29" xfId="0" applyFont="1" applyFill="1" applyBorder="1" applyAlignment="1" applyProtection="1">
      <alignment horizontal="center"/>
      <protection hidden="1"/>
    </xf>
    <xf numFmtId="0" fontId="18" fillId="2" borderId="23" xfId="0" applyFont="1" applyFill="1" applyBorder="1" applyAlignment="1" applyProtection="1">
      <alignment horizontal="center"/>
      <protection hidden="1"/>
    </xf>
    <xf numFmtId="0" fontId="18" fillId="2" borderId="0" xfId="0" applyFont="1" applyFill="1" applyBorder="1" applyAlignment="1" applyProtection="1">
      <alignment horizontal="center"/>
      <protection hidden="1"/>
    </xf>
    <xf numFmtId="0" fontId="18" fillId="2" borderId="29" xfId="0" applyFont="1" applyFill="1" applyBorder="1" applyAlignment="1" applyProtection="1">
      <alignment horizontal="center"/>
      <protection hidden="1"/>
    </xf>
    <xf numFmtId="0" fontId="17" fillId="2" borderId="17" xfId="0" applyFont="1" applyFill="1" applyBorder="1" applyAlignment="1" applyProtection="1">
      <alignment horizontal="center"/>
      <protection hidden="1"/>
    </xf>
    <xf numFmtId="0" fontId="17" fillId="2" borderId="15" xfId="0" applyFont="1" applyFill="1" applyBorder="1" applyAlignment="1" applyProtection="1">
      <alignment horizontal="center"/>
      <protection hidden="1"/>
    </xf>
    <xf numFmtId="0" fontId="17" fillId="2" borderId="14" xfId="0" applyFont="1" applyFill="1" applyBorder="1" applyAlignment="1" applyProtection="1">
      <alignment horizontal="center"/>
      <protection hidden="1"/>
    </xf>
    <xf numFmtId="0" fontId="1" fillId="2" borderId="32" xfId="0" applyFont="1" applyFill="1" applyBorder="1" applyAlignment="1" applyProtection="1">
      <alignment vertical="center"/>
      <protection hidden="1"/>
    </xf>
    <xf numFmtId="0" fontId="1" fillId="2" borderId="28" xfId="0" applyFont="1" applyFill="1" applyBorder="1" applyAlignment="1" applyProtection="1">
      <alignment vertical="center"/>
      <protection hidden="1"/>
    </xf>
    <xf numFmtId="0" fontId="10" fillId="2" borderId="28" xfId="0" applyFont="1" applyFill="1" applyBorder="1" applyAlignment="1" applyProtection="1">
      <alignment horizontal="left" vertical="center" wrapText="1"/>
      <protection hidden="1"/>
    </xf>
    <xf numFmtId="0" fontId="0" fillId="0" borderId="34" xfId="0" applyBorder="1" applyAlignment="1" applyProtection="1">
      <alignment horizontal="left" vertical="center"/>
      <protection hidden="1"/>
    </xf>
    <xf numFmtId="0" fontId="1" fillId="2" borderId="10" xfId="0" applyFont="1" applyFill="1" applyBorder="1" applyAlignment="1" applyProtection="1">
      <alignment vertical="center"/>
      <protection hidden="1"/>
    </xf>
    <xf numFmtId="0" fontId="1" fillId="2" borderId="8" xfId="0" applyFont="1" applyFill="1" applyBorder="1" applyAlignment="1" applyProtection="1">
      <alignment vertical="center"/>
      <protection hidden="1"/>
    </xf>
    <xf numFmtId="3" fontId="8" fillId="4" borderId="26" xfId="0" applyNumberFormat="1" applyFont="1" applyFill="1" applyBorder="1" applyAlignment="1" applyProtection="1">
      <alignment horizontal="center" vertical="center"/>
      <protection locked="0" hidden="1"/>
    </xf>
    <xf numFmtId="3" fontId="8" fillId="4" borderId="3" xfId="0" applyNumberFormat="1" applyFont="1" applyFill="1" applyBorder="1" applyAlignment="1" applyProtection="1">
      <alignment horizontal="center" vertical="center"/>
      <protection locked="0" hidden="1"/>
    </xf>
    <xf numFmtId="0" fontId="8" fillId="4" borderId="2" xfId="0" applyNumberFormat="1" applyFont="1" applyFill="1" applyBorder="1" applyAlignment="1" applyProtection="1">
      <alignment horizontal="left" vertical="center"/>
      <protection locked="0" hidden="1"/>
    </xf>
    <xf numFmtId="0" fontId="8" fillId="4" borderId="20" xfId="0" applyNumberFormat="1" applyFont="1" applyFill="1" applyBorder="1" applyAlignment="1" applyProtection="1">
      <alignment horizontal="left" vertical="center"/>
      <protection locked="0" hidden="1"/>
    </xf>
    <xf numFmtId="0" fontId="5" fillId="0" borderId="2" xfId="0" applyFont="1" applyFill="1" applyBorder="1" applyAlignment="1" applyProtection="1">
      <alignment horizontal="left"/>
      <protection hidden="1"/>
    </xf>
    <xf numFmtId="0" fontId="0" fillId="0" borderId="2" xfId="0" applyFill="1" applyBorder="1" applyAlignment="1" applyProtection="1">
      <alignment horizontal="left"/>
      <protection hidden="1"/>
    </xf>
    <xf numFmtId="0" fontId="5" fillId="7" borderId="31" xfId="0" applyFont="1" applyFill="1" applyBorder="1" applyAlignment="1" applyProtection="1">
      <alignment horizontal="left" vertical="center"/>
      <protection locked="0" hidden="1"/>
    </xf>
    <xf numFmtId="0" fontId="0" fillId="7" borderId="2" xfId="0" applyFill="1" applyBorder="1" applyAlignment="1" applyProtection="1">
      <alignment horizontal="left" vertical="center"/>
      <protection locked="0" hidden="1"/>
    </xf>
    <xf numFmtId="0" fontId="0" fillId="7" borderId="1" xfId="0" applyFill="1" applyBorder="1" applyAlignment="1" applyProtection="1">
      <alignment horizontal="left" vertical="center"/>
      <protection locked="0" hidden="1"/>
    </xf>
    <xf numFmtId="0" fontId="2" fillId="0" borderId="22" xfId="0" applyFont="1" applyFill="1" applyBorder="1" applyAlignment="1" applyProtection="1">
      <alignment horizontal="center" vertical="center"/>
      <protection hidden="1"/>
    </xf>
    <xf numFmtId="0" fontId="5" fillId="7" borderId="23" xfId="0" applyFont="1" applyFill="1" applyBorder="1" applyAlignment="1" applyProtection="1">
      <alignment horizontal="left" vertical="center"/>
      <protection locked="0" hidden="1"/>
    </xf>
    <xf numFmtId="0" fontId="0" fillId="7" borderId="0" xfId="0" applyFill="1" applyBorder="1" applyAlignment="1" applyProtection="1">
      <alignment horizontal="left" vertical="center"/>
      <protection locked="0" hidden="1"/>
    </xf>
    <xf numFmtId="0" fontId="0" fillId="7" borderId="29" xfId="0" applyFill="1" applyBorder="1" applyAlignment="1" applyProtection="1">
      <alignment horizontal="left" vertical="center"/>
      <protection locked="0" hidden="1"/>
    </xf>
    <xf numFmtId="0" fontId="0" fillId="7" borderId="17" xfId="0" applyFill="1" applyBorder="1" applyAlignment="1" applyProtection="1">
      <alignment horizontal="left" vertical="center"/>
      <protection locked="0" hidden="1"/>
    </xf>
    <xf numFmtId="0" fontId="0" fillId="7" borderId="15" xfId="0" applyFill="1" applyBorder="1" applyAlignment="1" applyProtection="1">
      <alignment horizontal="left" vertical="center"/>
      <protection locked="0" hidden="1"/>
    </xf>
    <xf numFmtId="0" fontId="0" fillId="7" borderId="14" xfId="0" applyFill="1" applyBorder="1" applyAlignment="1" applyProtection="1">
      <alignment horizontal="left" vertical="center"/>
      <protection locked="0" hidden="1"/>
    </xf>
    <xf numFmtId="0" fontId="5" fillId="0" borderId="23" xfId="0" applyFont="1" applyFill="1" applyBorder="1" applyAlignment="1" applyProtection="1">
      <alignment horizontal="left" vertical="center"/>
      <protection hidden="1"/>
    </xf>
    <xf numFmtId="0" fontId="0" fillId="0" borderId="0" xfId="0" applyFill="1" applyBorder="1" applyAlignment="1" applyProtection="1">
      <alignment horizontal="left" vertical="center"/>
      <protection hidden="1"/>
    </xf>
    <xf numFmtId="0" fontId="0" fillId="0" borderId="17" xfId="0" applyFill="1" applyBorder="1" applyAlignment="1" applyProtection="1">
      <alignment horizontal="left" vertical="center"/>
      <protection hidden="1"/>
    </xf>
    <xf numFmtId="0" fontId="0" fillId="0" borderId="15" xfId="0" applyFill="1" applyBorder="1" applyAlignment="1" applyProtection="1">
      <alignment horizontal="left" vertical="center"/>
      <protection hidden="1"/>
    </xf>
    <xf numFmtId="0" fontId="8" fillId="5" borderId="2" xfId="0" applyFont="1" applyFill="1" applyBorder="1" applyAlignment="1" applyProtection="1">
      <alignment horizontal="left" vertical="center"/>
      <protection locked="0" hidden="1"/>
    </xf>
    <xf numFmtId="0" fontId="8" fillId="5" borderId="1" xfId="0" applyFont="1" applyFill="1" applyBorder="1" applyAlignment="1" applyProtection="1">
      <alignment horizontal="left" vertical="center"/>
      <protection locked="0" hidden="1"/>
    </xf>
    <xf numFmtId="3" fontId="2" fillId="0" borderId="13" xfId="0" applyNumberFormat="1" applyFont="1" applyFill="1" applyBorder="1" applyAlignment="1" applyProtection="1">
      <alignment horizontal="left" vertical="center"/>
      <protection hidden="1"/>
    </xf>
    <xf numFmtId="3" fontId="2" fillId="0" borderId="12" xfId="0" applyNumberFormat="1" applyFont="1" applyFill="1" applyBorder="1" applyAlignment="1" applyProtection="1">
      <alignment horizontal="left" vertical="center"/>
      <protection hidden="1"/>
    </xf>
    <xf numFmtId="0" fontId="4" fillId="0" borderId="28" xfId="0" applyFont="1" applyFill="1" applyBorder="1" applyAlignment="1" applyProtection="1">
      <alignment horizontal="left"/>
      <protection hidden="1"/>
    </xf>
    <xf numFmtId="0" fontId="8" fillId="5" borderId="20" xfId="0" applyFont="1" applyFill="1" applyBorder="1" applyAlignment="1" applyProtection="1">
      <alignment horizontal="left" vertical="center"/>
      <protection locked="0" hidden="1"/>
    </xf>
    <xf numFmtId="0" fontId="8" fillId="5" borderId="4" xfId="0" applyFont="1" applyFill="1" applyBorder="1" applyAlignment="1" applyProtection="1">
      <alignment horizontal="left" vertical="center"/>
      <protection locked="0" hidden="1"/>
    </xf>
    <xf numFmtId="0" fontId="8" fillId="5" borderId="8" xfId="0" applyFont="1" applyFill="1" applyBorder="1" applyAlignment="1" applyProtection="1">
      <alignment horizontal="left" vertical="center"/>
      <protection locked="0" hidden="1"/>
    </xf>
    <xf numFmtId="0" fontId="8" fillId="5" borderId="7" xfId="0" applyFont="1" applyFill="1" applyBorder="1" applyAlignment="1" applyProtection="1">
      <alignment horizontal="left" vertical="center"/>
      <protection locked="0" hidden="1"/>
    </xf>
    <xf numFmtId="0" fontId="4" fillId="3" borderId="0" xfId="0" applyFont="1" applyFill="1" applyBorder="1" applyAlignment="1" applyProtection="1">
      <protection hidden="1"/>
    </xf>
    <xf numFmtId="0" fontId="14" fillId="2" borderId="0" xfId="0" applyFont="1" applyFill="1" applyBorder="1" applyAlignment="1" applyProtection="1">
      <protection hidden="1"/>
    </xf>
    <xf numFmtId="0" fontId="14" fillId="2" borderId="29" xfId="0" applyFont="1" applyFill="1" applyBorder="1" applyAlignment="1" applyProtection="1">
      <protection hidden="1"/>
    </xf>
    <xf numFmtId="0" fontId="1" fillId="0" borderId="28" xfId="0" applyFont="1" applyFill="1" applyBorder="1" applyProtection="1">
      <protection hidden="1"/>
    </xf>
    <xf numFmtId="0" fontId="0" fillId="2" borderId="17" xfId="0" applyFill="1" applyBorder="1" applyAlignment="1" applyProtection="1">
      <protection hidden="1"/>
    </xf>
    <xf numFmtId="0" fontId="0" fillId="2" borderId="15" xfId="0" applyFill="1" applyBorder="1" applyAlignment="1" applyProtection="1">
      <protection hidden="1"/>
    </xf>
    <xf numFmtId="0" fontId="0" fillId="2" borderId="14" xfId="0" applyFill="1" applyBorder="1" applyAlignment="1" applyProtection="1">
      <protection hidden="1"/>
    </xf>
    <xf numFmtId="0" fontId="1" fillId="2" borderId="17" xfId="0" applyFont="1" applyFill="1" applyBorder="1" applyProtection="1">
      <protection hidden="1"/>
    </xf>
    <xf numFmtId="0" fontId="1" fillId="2" borderId="15" xfId="0" applyFont="1" applyFill="1" applyBorder="1" applyProtection="1">
      <protection hidden="1"/>
    </xf>
  </cellXfs>
  <cellStyles count="3">
    <cellStyle name="Link" xfId="2" builtinId="8"/>
    <cellStyle name="Standard" xfId="0" builtinId="0"/>
    <cellStyle name="Standard_Entwurf Erläuterungen.XLT" xfId="1"/>
  </cellStyles>
  <dxfs count="136"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>
          <bgColor rgb="FFCCFF99"/>
        </patternFill>
      </fill>
      <border>
        <left style="thin">
          <color auto="1"/>
        </left>
      </border>
    </dxf>
    <dxf>
      <font>
        <b/>
        <i val="0"/>
        <condense val="0"/>
        <extend val="0"/>
        <color indexed="10"/>
      </font>
    </dxf>
    <dxf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/>
        <vertical/>
        <horizontal/>
      </border>
    </dxf>
    <dxf>
      <font>
        <color theme="0"/>
      </font>
    </dxf>
    <dxf>
      <font>
        <b/>
        <i/>
      </font>
      <border>
        <left style="thin">
          <color auto="1"/>
        </left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/>
        <vertical/>
        <horizontal/>
      </border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ill>
        <patternFill>
          <bgColor indexed="9"/>
        </patternFill>
      </fill>
    </dxf>
    <dxf>
      <font>
        <color theme="1"/>
      </font>
      <border>
        <left/>
        <right/>
        <top style="thin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border>
        <bottom style="hair">
          <color auto="1"/>
        </bottom>
        <vertical/>
        <horizontal/>
      </border>
    </dxf>
    <dxf>
      <font>
        <color theme="1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  <border>
        <bottom style="thin">
          <color auto="1"/>
        </bottom>
        <vertical/>
        <horizontal/>
      </border>
    </dxf>
    <dxf>
      <border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/>
        <right style="thin">
          <color auto="1"/>
        </right>
        <top/>
        <bottom/>
        <vertical/>
        <horizontal/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/>
        <right style="thin">
          <color auto="1"/>
        </right>
        <top/>
        <bottom/>
        <vertical/>
        <horizontal/>
      </border>
    </dxf>
    <dxf>
      <border>
        <left/>
        <right/>
        <top/>
        <vertical/>
        <horizontal/>
      </border>
    </dxf>
    <dxf>
      <border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indexed="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indexed="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border>
        <top style="thin">
          <color auto="1"/>
        </top>
        <vertical/>
        <horizontal/>
      </border>
    </dxf>
    <dxf>
      <fill>
        <patternFill>
          <bgColor theme="0"/>
        </patternFill>
      </fill>
      <border>
        <bottom style="hair">
          <color auto="1"/>
        </bottom>
      </border>
    </dxf>
    <dxf>
      <border>
        <left style="thin">
          <color auto="1"/>
        </left>
        <bottom style="thin">
          <color auto="1"/>
        </bottom>
        <vertical/>
        <horizontal/>
      </border>
    </dxf>
    <dxf>
      <font>
        <color theme="1"/>
      </font>
    </dxf>
    <dxf>
      <border>
        <bottom style="thin">
          <color auto="1"/>
        </bottom>
        <vertical/>
        <horizontal/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border>
        <left style="hair">
          <color auto="1"/>
        </left>
        <top style="hair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border>
        <left style="thin">
          <color auto="1"/>
        </left>
        <vertical/>
        <horizontal/>
      </border>
    </dxf>
    <dxf>
      <font>
        <color theme="0"/>
      </font>
      <border>
        <right style="thin">
          <color auto="1"/>
        </right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 style="thin">
          <color auto="1"/>
        </top>
        <bottom/>
        <vertical/>
        <horizontal/>
      </border>
    </dxf>
    <dxf>
      <border>
        <top style="hair">
          <color auto="1"/>
        </top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b/>
        <i val="0"/>
      </font>
    </dxf>
    <dxf>
      <border>
        <left/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bottom style="hair">
          <color auto="1"/>
        </bottom>
        <vertical/>
        <horizontal/>
      </border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ill>
        <patternFill>
          <bgColor indexed="9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$O$15" lockText="1" noThreeD="1"/>
</file>

<file path=xl/ctrlProps/ctrlProp10.xml><?xml version="1.0" encoding="utf-8"?>
<formControlPr xmlns="http://schemas.microsoft.com/office/spreadsheetml/2009/9/main" objectType="CheckBox" fmlaLink="$O$28" lockText="1" noThreeD="1"/>
</file>

<file path=xl/ctrlProps/ctrlProp11.xml><?xml version="1.0" encoding="utf-8"?>
<formControlPr xmlns="http://schemas.microsoft.com/office/spreadsheetml/2009/9/main" objectType="CheckBox" fmlaLink="$O$31" lockText="1" noThreeD="1"/>
</file>

<file path=xl/ctrlProps/ctrlProp12.xml><?xml version="1.0" encoding="utf-8"?>
<formControlPr xmlns="http://schemas.microsoft.com/office/spreadsheetml/2009/9/main" objectType="CheckBox" fmlaLink="$O$27" lockText="1" noThreeD="1"/>
</file>

<file path=xl/ctrlProps/ctrlProp13.xml><?xml version="1.0" encoding="utf-8"?>
<formControlPr xmlns="http://schemas.microsoft.com/office/spreadsheetml/2009/9/main" objectType="CheckBox" fmlaLink="$O$25" lockText="1" noThreeD="1"/>
</file>

<file path=xl/ctrlProps/ctrlProp14.xml><?xml version="1.0" encoding="utf-8"?>
<formControlPr xmlns="http://schemas.microsoft.com/office/spreadsheetml/2009/9/main" objectType="CheckBox" fmlaLink="$O$24" lockText="1" noThreeD="1"/>
</file>

<file path=xl/ctrlProps/ctrlProp15.xml><?xml version="1.0" encoding="utf-8"?>
<formControlPr xmlns="http://schemas.microsoft.com/office/spreadsheetml/2009/9/main" objectType="CheckBox" fmlaLink="$O$29" lockText="1" noThreeD="1"/>
</file>

<file path=xl/ctrlProps/ctrlProp16.xml><?xml version="1.0" encoding="utf-8"?>
<formControlPr xmlns="http://schemas.microsoft.com/office/spreadsheetml/2009/9/main" objectType="CheckBox" fmlaLink="$O$24" lockText="1" noThreeD="1"/>
</file>

<file path=xl/ctrlProps/ctrlProp17.xml><?xml version="1.0" encoding="utf-8"?>
<formControlPr xmlns="http://schemas.microsoft.com/office/spreadsheetml/2009/9/main" objectType="CheckBox" fmlaLink="$O$30" lockText="1" noThreeD="1"/>
</file>

<file path=xl/ctrlProps/ctrlProp18.xml><?xml version="1.0" encoding="utf-8"?>
<formControlPr xmlns="http://schemas.microsoft.com/office/spreadsheetml/2009/9/main" objectType="CheckBox" fmlaLink="$O$34" lockText="1" noThreeD="1"/>
</file>

<file path=xl/ctrlProps/ctrlProp19.xml><?xml version="1.0" encoding="utf-8"?>
<formControlPr xmlns="http://schemas.microsoft.com/office/spreadsheetml/2009/9/main" objectType="CheckBox" fmlaLink="$O$35" lockText="1" noThreeD="1"/>
</file>

<file path=xl/ctrlProps/ctrlProp2.xml><?xml version="1.0" encoding="utf-8"?>
<formControlPr xmlns="http://schemas.microsoft.com/office/spreadsheetml/2009/9/main" objectType="CheckBox" fmlaLink="$O$16" lockText="1" noThreeD="1"/>
</file>

<file path=xl/ctrlProps/ctrlProp20.xml><?xml version="1.0" encoding="utf-8"?>
<formControlPr xmlns="http://schemas.microsoft.com/office/spreadsheetml/2009/9/main" objectType="CheckBox" fmlaLink="$O$36" lockText="1" noThreeD="1"/>
</file>

<file path=xl/ctrlProps/ctrlProp21.xml><?xml version="1.0" encoding="utf-8"?>
<formControlPr xmlns="http://schemas.microsoft.com/office/spreadsheetml/2009/9/main" objectType="CheckBox" fmlaLink="$O$38" lockText="1" noThreeD="1"/>
</file>

<file path=xl/ctrlProps/ctrlProp22.xml><?xml version="1.0" encoding="utf-8"?>
<formControlPr xmlns="http://schemas.microsoft.com/office/spreadsheetml/2009/9/main" objectType="CheckBox" fmlaLink="$O$37" lockText="1" noThreeD="1"/>
</file>

<file path=xl/ctrlProps/ctrlProp3.xml><?xml version="1.0" encoding="utf-8"?>
<formControlPr xmlns="http://schemas.microsoft.com/office/spreadsheetml/2009/9/main" objectType="CheckBox" fmlaLink="$O$17" lockText="1" noThreeD="1"/>
</file>

<file path=xl/ctrlProps/ctrlProp4.xml><?xml version="1.0" encoding="utf-8"?>
<formControlPr xmlns="http://schemas.microsoft.com/office/spreadsheetml/2009/9/main" objectType="CheckBox" fmlaLink="$O$19" lockText="1" noThreeD="1"/>
</file>

<file path=xl/ctrlProps/ctrlProp5.xml><?xml version="1.0" encoding="utf-8"?>
<formControlPr xmlns="http://schemas.microsoft.com/office/spreadsheetml/2009/9/main" objectType="CheckBox" fmlaLink="$O$23" lockText="1" noThreeD="1"/>
</file>

<file path=xl/ctrlProps/ctrlProp6.xml><?xml version="1.0" encoding="utf-8"?>
<formControlPr xmlns="http://schemas.microsoft.com/office/spreadsheetml/2009/9/main" objectType="CheckBox" fmlaLink="$O$24" lockText="1" noThreeD="1"/>
</file>

<file path=xl/ctrlProps/ctrlProp7.xml><?xml version="1.0" encoding="utf-8"?>
<formControlPr xmlns="http://schemas.microsoft.com/office/spreadsheetml/2009/9/main" objectType="CheckBox" fmlaLink="$O$21" lockText="1" noThreeD="1"/>
</file>

<file path=xl/ctrlProps/ctrlProp8.xml><?xml version="1.0" encoding="utf-8"?>
<formControlPr xmlns="http://schemas.microsoft.com/office/spreadsheetml/2009/9/main" objectType="CheckBox" fmlaLink="$O$22" lockText="1" noThreeD="1"/>
</file>

<file path=xl/ctrlProps/ctrlProp9.xml><?xml version="1.0" encoding="utf-8"?>
<formControlPr xmlns="http://schemas.microsoft.com/office/spreadsheetml/2009/9/main" objectType="CheckBox" fmlaLink="$O$26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307728</xdr:colOff>
      <xdr:row>30</xdr:row>
      <xdr:rowOff>29306</xdr:rowOff>
    </xdr:from>
    <xdr:to>
      <xdr:col>1</xdr:col>
      <xdr:colOff>490901</xdr:colOff>
      <xdr:row>30</xdr:row>
      <xdr:rowOff>212479</xdr:rowOff>
    </xdr:to>
    <xdr:sp macro="" textlink="">
      <xdr:nvSpPr>
        <xdr:cNvPr id="30" name="Rechteck 29"/>
        <xdr:cNvSpPr/>
      </xdr:nvSpPr>
      <xdr:spPr>
        <a:xfrm>
          <a:off x="534863" y="6894633"/>
          <a:ext cx="183173" cy="183173"/>
        </a:xfrm>
        <a:prstGeom prst="rect">
          <a:avLst/>
        </a:prstGeom>
        <a:solidFill>
          <a:srgbClr val="FFFF99"/>
        </a:solidFill>
        <a:ln>
          <a:solidFill>
            <a:srgbClr val="FF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309194</xdr:colOff>
      <xdr:row>29</xdr:row>
      <xdr:rowOff>23444</xdr:rowOff>
    </xdr:from>
    <xdr:to>
      <xdr:col>1</xdr:col>
      <xdr:colOff>492367</xdr:colOff>
      <xdr:row>29</xdr:row>
      <xdr:rowOff>206617</xdr:rowOff>
    </xdr:to>
    <xdr:sp macro="" textlink="">
      <xdr:nvSpPr>
        <xdr:cNvPr id="29" name="Rechteck 28"/>
        <xdr:cNvSpPr/>
      </xdr:nvSpPr>
      <xdr:spPr>
        <a:xfrm>
          <a:off x="536329" y="6639656"/>
          <a:ext cx="183173" cy="183173"/>
        </a:xfrm>
        <a:prstGeom prst="rect">
          <a:avLst/>
        </a:prstGeom>
        <a:solidFill>
          <a:srgbClr val="FFFF99"/>
        </a:solidFill>
        <a:ln>
          <a:solidFill>
            <a:srgbClr val="FF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310660</xdr:colOff>
      <xdr:row>28</xdr:row>
      <xdr:rowOff>24910</xdr:rowOff>
    </xdr:from>
    <xdr:to>
      <xdr:col>1</xdr:col>
      <xdr:colOff>493833</xdr:colOff>
      <xdr:row>28</xdr:row>
      <xdr:rowOff>208083</xdr:rowOff>
    </xdr:to>
    <xdr:sp macro="" textlink="">
      <xdr:nvSpPr>
        <xdr:cNvPr id="28" name="Rechteck 27"/>
        <xdr:cNvSpPr/>
      </xdr:nvSpPr>
      <xdr:spPr>
        <a:xfrm>
          <a:off x="537795" y="6392006"/>
          <a:ext cx="183173" cy="183173"/>
        </a:xfrm>
        <a:prstGeom prst="rect">
          <a:avLst/>
        </a:prstGeom>
        <a:solidFill>
          <a:srgbClr val="FFFF99"/>
        </a:solidFill>
        <a:ln>
          <a:solidFill>
            <a:srgbClr val="FF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304799</xdr:colOff>
      <xdr:row>27</xdr:row>
      <xdr:rowOff>19048</xdr:rowOff>
    </xdr:from>
    <xdr:to>
      <xdr:col>1</xdr:col>
      <xdr:colOff>487972</xdr:colOff>
      <xdr:row>27</xdr:row>
      <xdr:rowOff>202221</xdr:rowOff>
    </xdr:to>
    <xdr:sp macro="" textlink="">
      <xdr:nvSpPr>
        <xdr:cNvPr id="27" name="Rechteck 26"/>
        <xdr:cNvSpPr/>
      </xdr:nvSpPr>
      <xdr:spPr>
        <a:xfrm>
          <a:off x="531934" y="6137029"/>
          <a:ext cx="183173" cy="183173"/>
        </a:xfrm>
        <a:prstGeom prst="rect">
          <a:avLst/>
        </a:prstGeom>
        <a:solidFill>
          <a:srgbClr val="FFFF99"/>
        </a:solidFill>
        <a:ln>
          <a:solidFill>
            <a:srgbClr val="FF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306265</xdr:colOff>
      <xdr:row>26</xdr:row>
      <xdr:rowOff>27842</xdr:rowOff>
    </xdr:from>
    <xdr:to>
      <xdr:col>1</xdr:col>
      <xdr:colOff>489438</xdr:colOff>
      <xdr:row>26</xdr:row>
      <xdr:rowOff>211015</xdr:rowOff>
    </xdr:to>
    <xdr:sp macro="" textlink="">
      <xdr:nvSpPr>
        <xdr:cNvPr id="26" name="Rechteck 25"/>
        <xdr:cNvSpPr/>
      </xdr:nvSpPr>
      <xdr:spPr>
        <a:xfrm>
          <a:off x="533400" y="5896707"/>
          <a:ext cx="183173" cy="183173"/>
        </a:xfrm>
        <a:prstGeom prst="rect">
          <a:avLst/>
        </a:prstGeom>
        <a:solidFill>
          <a:srgbClr val="FFFF99"/>
        </a:solidFill>
        <a:ln>
          <a:solidFill>
            <a:srgbClr val="FF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87923</xdr:colOff>
      <xdr:row>24</xdr:row>
      <xdr:rowOff>36634</xdr:rowOff>
    </xdr:from>
    <xdr:to>
      <xdr:col>1</xdr:col>
      <xdr:colOff>271096</xdr:colOff>
      <xdr:row>24</xdr:row>
      <xdr:rowOff>219807</xdr:rowOff>
    </xdr:to>
    <xdr:sp macro="" textlink="">
      <xdr:nvSpPr>
        <xdr:cNvPr id="3" name="Rechteck 2"/>
        <xdr:cNvSpPr/>
      </xdr:nvSpPr>
      <xdr:spPr>
        <a:xfrm>
          <a:off x="315058" y="5407269"/>
          <a:ext cx="183173" cy="183173"/>
        </a:xfrm>
        <a:prstGeom prst="rect">
          <a:avLst/>
        </a:prstGeom>
        <a:solidFill>
          <a:srgbClr val="FFFF99"/>
        </a:solidFill>
        <a:ln>
          <a:solidFill>
            <a:srgbClr val="FFFF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</xdr:row>
          <xdr:rowOff>0</xdr:rowOff>
        </xdr:from>
        <xdr:to>
          <xdr:col>1</xdr:col>
          <xdr:colOff>333375</xdr:colOff>
          <xdr:row>14</xdr:row>
          <xdr:rowOff>238125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15</xdr:row>
          <xdr:rowOff>9525</xdr:rowOff>
        </xdr:from>
        <xdr:to>
          <xdr:col>1</xdr:col>
          <xdr:colOff>590550</xdr:colOff>
          <xdr:row>15</xdr:row>
          <xdr:rowOff>228600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16</xdr:row>
          <xdr:rowOff>9525</xdr:rowOff>
        </xdr:from>
        <xdr:to>
          <xdr:col>1</xdr:col>
          <xdr:colOff>590550</xdr:colOff>
          <xdr:row>16</xdr:row>
          <xdr:rowOff>228600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18</xdr:row>
          <xdr:rowOff>9525</xdr:rowOff>
        </xdr:from>
        <xdr:to>
          <xdr:col>1</xdr:col>
          <xdr:colOff>590550</xdr:colOff>
          <xdr:row>18</xdr:row>
          <xdr:rowOff>228600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0</xdr:rowOff>
        </xdr:from>
        <xdr:to>
          <xdr:col>1</xdr:col>
          <xdr:colOff>333375</xdr:colOff>
          <xdr:row>22</xdr:row>
          <xdr:rowOff>238125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23</xdr:row>
          <xdr:rowOff>9525</xdr:rowOff>
        </xdr:from>
        <xdr:to>
          <xdr:col>1</xdr:col>
          <xdr:colOff>590550</xdr:colOff>
          <xdr:row>23</xdr:row>
          <xdr:rowOff>228600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20</xdr:row>
          <xdr:rowOff>9525</xdr:rowOff>
        </xdr:from>
        <xdr:to>
          <xdr:col>1</xdr:col>
          <xdr:colOff>590550</xdr:colOff>
          <xdr:row>20</xdr:row>
          <xdr:rowOff>228600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21</xdr:row>
          <xdr:rowOff>9525</xdr:rowOff>
        </xdr:from>
        <xdr:to>
          <xdr:col>1</xdr:col>
          <xdr:colOff>590550</xdr:colOff>
          <xdr:row>21</xdr:row>
          <xdr:rowOff>228600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</xdr:row>
          <xdr:rowOff>0</xdr:rowOff>
        </xdr:from>
        <xdr:to>
          <xdr:col>1</xdr:col>
          <xdr:colOff>333375</xdr:colOff>
          <xdr:row>25</xdr:row>
          <xdr:rowOff>238125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27</xdr:row>
          <xdr:rowOff>0</xdr:rowOff>
        </xdr:from>
        <xdr:to>
          <xdr:col>1</xdr:col>
          <xdr:colOff>590550</xdr:colOff>
          <xdr:row>27</xdr:row>
          <xdr:rowOff>219075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30</xdr:row>
          <xdr:rowOff>9525</xdr:rowOff>
        </xdr:from>
        <xdr:to>
          <xdr:col>1</xdr:col>
          <xdr:colOff>590550</xdr:colOff>
          <xdr:row>30</xdr:row>
          <xdr:rowOff>228600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26</xdr:row>
          <xdr:rowOff>9525</xdr:rowOff>
        </xdr:from>
        <xdr:to>
          <xdr:col>1</xdr:col>
          <xdr:colOff>590550</xdr:colOff>
          <xdr:row>26</xdr:row>
          <xdr:rowOff>228600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</xdr:row>
          <xdr:rowOff>0</xdr:rowOff>
        </xdr:from>
        <xdr:to>
          <xdr:col>1</xdr:col>
          <xdr:colOff>333375</xdr:colOff>
          <xdr:row>24</xdr:row>
          <xdr:rowOff>238125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99" mc:Ignorable="a14" a14:legacySpreadsheetColorIndex="4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28</xdr:row>
          <xdr:rowOff>0</xdr:rowOff>
        </xdr:from>
        <xdr:to>
          <xdr:col>1</xdr:col>
          <xdr:colOff>590550</xdr:colOff>
          <xdr:row>28</xdr:row>
          <xdr:rowOff>219075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28</xdr:row>
          <xdr:rowOff>0</xdr:rowOff>
        </xdr:from>
        <xdr:to>
          <xdr:col>1</xdr:col>
          <xdr:colOff>590550</xdr:colOff>
          <xdr:row>28</xdr:row>
          <xdr:rowOff>219075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29</xdr:row>
          <xdr:rowOff>0</xdr:rowOff>
        </xdr:from>
        <xdr:to>
          <xdr:col>1</xdr:col>
          <xdr:colOff>590550</xdr:colOff>
          <xdr:row>29</xdr:row>
          <xdr:rowOff>219075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29</xdr:row>
          <xdr:rowOff>0</xdr:rowOff>
        </xdr:from>
        <xdr:to>
          <xdr:col>1</xdr:col>
          <xdr:colOff>590550</xdr:colOff>
          <xdr:row>29</xdr:row>
          <xdr:rowOff>219075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</xdr:col>
      <xdr:colOff>85726</xdr:colOff>
      <xdr:row>1</xdr:row>
      <xdr:rowOff>76201</xdr:rowOff>
    </xdr:from>
    <xdr:to>
      <xdr:col>3</xdr:col>
      <xdr:colOff>190500</xdr:colOff>
      <xdr:row>3</xdr:row>
      <xdr:rowOff>138132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6" y="200026"/>
          <a:ext cx="1609724" cy="48103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</xdr:row>
          <xdr:rowOff>0</xdr:rowOff>
        </xdr:from>
        <xdr:to>
          <xdr:col>1</xdr:col>
          <xdr:colOff>333375</xdr:colOff>
          <xdr:row>33</xdr:row>
          <xdr:rowOff>238125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</xdr:row>
          <xdr:rowOff>0</xdr:rowOff>
        </xdr:from>
        <xdr:to>
          <xdr:col>1</xdr:col>
          <xdr:colOff>333375</xdr:colOff>
          <xdr:row>34</xdr:row>
          <xdr:rowOff>238125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0</xdr:rowOff>
        </xdr:from>
        <xdr:to>
          <xdr:col>1</xdr:col>
          <xdr:colOff>333375</xdr:colOff>
          <xdr:row>35</xdr:row>
          <xdr:rowOff>238125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</xdr:row>
          <xdr:rowOff>0</xdr:rowOff>
        </xdr:from>
        <xdr:to>
          <xdr:col>1</xdr:col>
          <xdr:colOff>333375</xdr:colOff>
          <xdr:row>37</xdr:row>
          <xdr:rowOff>238125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</xdr:row>
          <xdr:rowOff>0</xdr:rowOff>
        </xdr:from>
        <xdr:to>
          <xdr:col>1</xdr:col>
          <xdr:colOff>333375</xdr:colOff>
          <xdr:row>36</xdr:row>
          <xdr:rowOff>238125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49696</xdr:rowOff>
    </xdr:from>
    <xdr:to>
      <xdr:col>1</xdr:col>
      <xdr:colOff>36635</xdr:colOff>
      <xdr:row>21</xdr:row>
      <xdr:rowOff>2778178</xdr:rowOff>
    </xdr:to>
    <xdr:pic>
      <xdr:nvPicPr>
        <xdr:cNvPr id="2" name="Grafik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2283"/>
          <a:ext cx="5378918" cy="28941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</xdr:row>
      <xdr:rowOff>1</xdr:rowOff>
    </xdr:from>
    <xdr:to>
      <xdr:col>0</xdr:col>
      <xdr:colOff>5334001</xdr:colOff>
      <xdr:row>2</xdr:row>
      <xdr:rowOff>60748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4124740"/>
          <a:ext cx="5334000" cy="1824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24848</xdr:rowOff>
    </xdr:from>
    <xdr:to>
      <xdr:col>0</xdr:col>
      <xdr:colOff>5325717</xdr:colOff>
      <xdr:row>17</xdr:row>
      <xdr:rowOff>45539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733761"/>
          <a:ext cx="5325717" cy="21741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0402242/Downloads/EN_101b_d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ppe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00402242\Downloads\EN_101b_d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ngaben"/>
      <sheetName val="MINERGIE"/>
      <sheetName val="Nachweis"/>
      <sheetName val="Sommer"/>
      <sheetName val="Uebersicht"/>
      <sheetName val="MOP"/>
      <sheetName val="Uebersicht_BE"/>
      <sheetName val="Standardwerte"/>
      <sheetName val="Uebersetzung"/>
      <sheetName val="PVopti"/>
      <sheetName val="Log"/>
      <sheetName val="Erstellung"/>
      <sheetName val="Oeko"/>
    </sheetNames>
    <sheetDataSet>
      <sheetData sheetId="0"/>
      <sheetData sheetId="1">
        <row r="22">
          <cell r="O22" t="b">
            <v>0</v>
          </cell>
          <cell r="P22" t="b">
            <v>0</v>
          </cell>
          <cell r="Q22" t="b">
            <v>0</v>
          </cell>
          <cell r="R22" t="b">
            <v>0</v>
          </cell>
        </row>
        <row r="31">
          <cell r="O31" t="b">
            <v>0</v>
          </cell>
          <cell r="P31" t="b">
            <v>0</v>
          </cell>
          <cell r="Q31" t="b">
            <v>0</v>
          </cell>
          <cell r="R31" t="b">
            <v>0</v>
          </cell>
        </row>
        <row r="53">
          <cell r="O53" t="b">
            <v>0</v>
          </cell>
          <cell r="P53" t="b">
            <v>0</v>
          </cell>
          <cell r="Q53" t="b">
            <v>0</v>
          </cell>
          <cell r="R53" t="b">
            <v>0</v>
          </cell>
        </row>
        <row r="62">
          <cell r="AI62">
            <v>0</v>
          </cell>
        </row>
        <row r="67">
          <cell r="Z67">
            <v>0</v>
          </cell>
          <cell r="AI67">
            <v>0</v>
          </cell>
        </row>
        <row r="68">
          <cell r="AI68">
            <v>0</v>
          </cell>
        </row>
        <row r="80">
          <cell r="S80">
            <v>0</v>
          </cell>
        </row>
        <row r="108">
          <cell r="O108" t="b">
            <v>0</v>
          </cell>
        </row>
      </sheetData>
      <sheetData sheetId="2">
        <row r="2">
          <cell r="Q2" t="b">
            <v>1</v>
          </cell>
          <cell r="T2">
            <v>0</v>
          </cell>
          <cell r="W2">
            <v>0</v>
          </cell>
          <cell r="AC2" t="b">
            <v>0</v>
          </cell>
          <cell r="AF2" t="b">
            <v>1</v>
          </cell>
        </row>
        <row r="3">
          <cell r="AC3" t="b">
            <v>0</v>
          </cell>
        </row>
        <row r="8">
          <cell r="I8">
            <v>0</v>
          </cell>
          <cell r="N8">
            <v>0</v>
          </cell>
          <cell r="R8">
            <v>0</v>
          </cell>
        </row>
        <row r="12">
          <cell r="I12">
            <v>0</v>
          </cell>
          <cell r="N12">
            <v>0</v>
          </cell>
          <cell r="R12">
            <v>0</v>
          </cell>
        </row>
        <row r="16">
          <cell r="I16">
            <v>0</v>
          </cell>
          <cell r="N16">
            <v>0</v>
          </cell>
          <cell r="R16">
            <v>0</v>
          </cell>
        </row>
        <row r="20">
          <cell r="I20">
            <v>0</v>
          </cell>
          <cell r="N20">
            <v>0</v>
          </cell>
          <cell r="R20">
            <v>0</v>
          </cell>
        </row>
        <row r="24">
          <cell r="N24">
            <v>0</v>
          </cell>
        </row>
        <row r="27">
          <cell r="J27">
            <v>0</v>
          </cell>
          <cell r="L27">
            <v>0</v>
          </cell>
          <cell r="V27">
            <v>0</v>
          </cell>
        </row>
        <row r="29">
          <cell r="Q29" t="b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</row>
        <row r="47">
          <cell r="U47">
            <v>0</v>
          </cell>
        </row>
        <row r="48">
          <cell r="U48">
            <v>0</v>
          </cell>
        </row>
        <row r="58">
          <cell r="I58">
            <v>0</v>
          </cell>
        </row>
      </sheetData>
      <sheetData sheetId="3"/>
      <sheetData sheetId="4"/>
      <sheetData sheetId="5"/>
      <sheetData sheetId="6"/>
      <sheetData sheetId="7">
        <row r="1">
          <cell r="Q1" t="b">
            <v>0</v>
          </cell>
        </row>
        <row r="2">
          <cell r="N2">
            <v>0</v>
          </cell>
        </row>
        <row r="3">
          <cell r="N3">
            <v>0</v>
          </cell>
          <cell r="U3">
            <v>0.15</v>
          </cell>
        </row>
        <row r="4">
          <cell r="B4">
            <v>1</v>
          </cell>
          <cell r="F4" t="str">
            <v xml:space="preserve"> </v>
          </cell>
          <cell r="S4" t="b">
            <v>0</v>
          </cell>
          <cell r="BC4"/>
        </row>
        <row r="5">
          <cell r="K5">
            <v>0</v>
          </cell>
          <cell r="M5">
            <v>0</v>
          </cell>
          <cell r="O5">
            <v>0</v>
          </cell>
          <cell r="Q5">
            <v>0</v>
          </cell>
          <cell r="BC5" t="str">
            <v>Aargau</v>
          </cell>
        </row>
        <row r="6">
          <cell r="K6">
            <v>0</v>
          </cell>
          <cell r="M6">
            <v>0</v>
          </cell>
          <cell r="O6">
            <v>0</v>
          </cell>
          <cell r="Q6">
            <v>0</v>
          </cell>
          <cell r="R6" t="b">
            <v>0</v>
          </cell>
          <cell r="AZ6">
            <v>0</v>
          </cell>
          <cell r="BC6" t="str">
            <v>Appenzell Innerrhoden</v>
          </cell>
        </row>
        <row r="7">
          <cell r="A7" t="str">
            <v xml:space="preserve"> </v>
          </cell>
          <cell r="AZ7">
            <v>0</v>
          </cell>
          <cell r="BC7" t="str">
            <v>Appenzell Ausserrhoden</v>
          </cell>
        </row>
        <row r="8">
          <cell r="A8" t="str">
            <v/>
          </cell>
          <cell r="AZ8">
            <v>0</v>
          </cell>
          <cell r="BC8" t="str">
            <v>Bern</v>
          </cell>
        </row>
        <row r="9">
          <cell r="A9" t="str">
            <v/>
          </cell>
          <cell r="I9" t="str">
            <v xml:space="preserve"> </v>
          </cell>
          <cell r="AZ9">
            <v>0</v>
          </cell>
          <cell r="BC9" t="str">
            <v>Basel Land</v>
          </cell>
        </row>
        <row r="10">
          <cell r="A10" t="str">
            <v/>
          </cell>
          <cell r="I10" t="str">
            <v>MFH</v>
          </cell>
          <cell r="AZ10">
            <v>0</v>
          </cell>
          <cell r="BC10" t="str">
            <v>Basel Stadt</v>
          </cell>
        </row>
        <row r="11">
          <cell r="A11" t="str">
            <v/>
          </cell>
          <cell r="I11" t="str">
            <v>EFH</v>
          </cell>
          <cell r="AZ11">
            <v>0</v>
          </cell>
          <cell r="BC11" t="str">
            <v>Fribourg</v>
          </cell>
        </row>
        <row r="12">
          <cell r="A12" t="str">
            <v/>
          </cell>
          <cell r="I12" t="str">
            <v>Verwaltung</v>
          </cell>
          <cell r="AZ12">
            <v>0</v>
          </cell>
          <cell r="BC12" t="str">
            <v>Genève</v>
          </cell>
        </row>
        <row r="13">
          <cell r="A13" t="str">
            <v/>
          </cell>
          <cell r="I13" t="str">
            <v>Schule</v>
          </cell>
          <cell r="AZ13">
            <v>0</v>
          </cell>
          <cell r="BC13" t="str">
            <v>Glarus</v>
          </cell>
        </row>
        <row r="14">
          <cell r="A14" t="str">
            <v/>
          </cell>
          <cell r="I14" t="str">
            <v>Verkauf</v>
          </cell>
          <cell r="AZ14">
            <v>0</v>
          </cell>
          <cell r="BC14" t="str">
            <v>Graubünden</v>
          </cell>
        </row>
        <row r="15">
          <cell r="A15" t="str">
            <v/>
          </cell>
          <cell r="I15" t="str">
            <v>Restaurant</v>
          </cell>
          <cell r="AZ15">
            <v>0</v>
          </cell>
          <cell r="BC15" t="str">
            <v>Jura</v>
          </cell>
        </row>
        <row r="16">
          <cell r="A16" t="str">
            <v/>
          </cell>
          <cell r="I16" t="str">
            <v>Vers.-Lokal</v>
          </cell>
          <cell r="BC16" t="str">
            <v>Luzern</v>
          </cell>
        </row>
        <row r="17">
          <cell r="A17" t="str">
            <v/>
          </cell>
          <cell r="I17" t="str">
            <v>Spitäler</v>
          </cell>
          <cell r="BC17" t="str">
            <v>Neuenburg</v>
          </cell>
        </row>
        <row r="18">
          <cell r="A18" t="str">
            <v/>
          </cell>
          <cell r="I18" t="str">
            <v>Industrie</v>
          </cell>
          <cell r="BC18" t="str">
            <v>Nidwalden</v>
          </cell>
        </row>
        <row r="19">
          <cell r="A19" t="str">
            <v/>
          </cell>
          <cell r="I19" t="str">
            <v>Lager</v>
          </cell>
          <cell r="BC19" t="str">
            <v>Obwalden</v>
          </cell>
        </row>
        <row r="20">
          <cell r="A20" t="str">
            <v/>
          </cell>
          <cell r="I20" t="str">
            <v>Sportbau</v>
          </cell>
          <cell r="BC20" t="str">
            <v>St. Gallen</v>
          </cell>
        </row>
        <row r="21">
          <cell r="A21" t="str">
            <v/>
          </cell>
          <cell r="I21" t="str">
            <v>Hallenbad</v>
          </cell>
          <cell r="BC21" t="str">
            <v>Schaffhausen</v>
          </cell>
        </row>
        <row r="22">
          <cell r="A22" t="str">
            <v/>
          </cell>
          <cell r="BC22" t="str">
            <v>Solothurn</v>
          </cell>
        </row>
        <row r="23">
          <cell r="A23" t="str">
            <v/>
          </cell>
          <cell r="AG23">
            <v>1</v>
          </cell>
          <cell r="AI23" t="str">
            <v xml:space="preserve"> </v>
          </cell>
          <cell r="BC23" t="str">
            <v>Schwyz</v>
          </cell>
        </row>
        <row r="24">
          <cell r="A24" t="str">
            <v/>
          </cell>
          <cell r="L24">
            <v>1</v>
          </cell>
          <cell r="P24">
            <v>1</v>
          </cell>
          <cell r="AG24">
            <v>1</v>
          </cell>
          <cell r="AI24" t="str">
            <v>Ja</v>
          </cell>
          <cell r="BC24" t="str">
            <v>Thurgau</v>
          </cell>
        </row>
        <row r="25">
          <cell r="A25" t="str">
            <v/>
          </cell>
          <cell r="N25">
            <v>1</v>
          </cell>
          <cell r="R25">
            <v>1</v>
          </cell>
          <cell r="AG25">
            <v>1</v>
          </cell>
          <cell r="AI25" t="str">
            <v>Nein</v>
          </cell>
          <cell r="BC25" t="str">
            <v>Tessin</v>
          </cell>
        </row>
        <row r="26">
          <cell r="A26" t="str">
            <v/>
          </cell>
          <cell r="L26" t="b">
            <v>0</v>
          </cell>
          <cell r="N26" t="b">
            <v>1</v>
          </cell>
          <cell r="P26" t="b">
            <v>0</v>
          </cell>
          <cell r="R26" t="b">
            <v>1</v>
          </cell>
          <cell r="AG26">
            <v>1</v>
          </cell>
          <cell r="BC26" t="str">
            <v>Uri</v>
          </cell>
        </row>
        <row r="27">
          <cell r="A27" t="str">
            <v/>
          </cell>
          <cell r="J27">
            <v>1</v>
          </cell>
          <cell r="BC27" t="str">
            <v>Waadt</v>
          </cell>
        </row>
        <row r="28">
          <cell r="A28" t="str">
            <v/>
          </cell>
          <cell r="J28">
            <v>1</v>
          </cell>
          <cell r="L28">
            <v>1</v>
          </cell>
          <cell r="P28">
            <v>1</v>
          </cell>
          <cell r="BC28" t="str">
            <v>Wallis</v>
          </cell>
          <cell r="BM28" t="b">
            <v>0</v>
          </cell>
          <cell r="BW28" t="b">
            <v>0</v>
          </cell>
        </row>
        <row r="29">
          <cell r="A29" t="str">
            <v/>
          </cell>
          <cell r="J29">
            <v>1</v>
          </cell>
          <cell r="N29">
            <v>1</v>
          </cell>
          <cell r="R29">
            <v>1</v>
          </cell>
          <cell r="BC29" t="str">
            <v>Zug</v>
          </cell>
        </row>
        <row r="30">
          <cell r="A30" t="str">
            <v/>
          </cell>
          <cell r="J30">
            <v>1</v>
          </cell>
          <cell r="L30" t="b">
            <v>0</v>
          </cell>
          <cell r="N30" t="b">
            <v>1</v>
          </cell>
          <cell r="P30" t="b">
            <v>0</v>
          </cell>
          <cell r="R30" t="b">
            <v>1</v>
          </cell>
          <cell r="BC30" t="str">
            <v>Zürich</v>
          </cell>
        </row>
        <row r="31">
          <cell r="A31" t="str">
            <v/>
          </cell>
          <cell r="BC31" t="str">
            <v>Fürstentum Liechtenstein</v>
          </cell>
        </row>
        <row r="32">
          <cell r="A32" t="str">
            <v/>
          </cell>
          <cell r="BC32" t="str">
            <v>Spezial</v>
          </cell>
        </row>
        <row r="33">
          <cell r="A33" t="str">
            <v/>
          </cell>
          <cell r="BB33">
            <v>1</v>
          </cell>
          <cell r="BM33" t="b">
            <v>0</v>
          </cell>
        </row>
        <row r="34">
          <cell r="A34" t="str">
            <v/>
          </cell>
        </row>
        <row r="35">
          <cell r="A35" t="str">
            <v/>
          </cell>
          <cell r="Q35">
            <v>1</v>
          </cell>
          <cell r="R35" t="str">
            <v/>
          </cell>
          <cell r="S35" t="str">
            <v/>
          </cell>
        </row>
        <row r="36">
          <cell r="A36" t="str">
            <v/>
          </cell>
          <cell r="Q36">
            <v>1</v>
          </cell>
          <cell r="R36" t="str">
            <v/>
          </cell>
          <cell r="S36" t="str">
            <v/>
          </cell>
        </row>
        <row r="37">
          <cell r="A37" t="str">
            <v/>
          </cell>
          <cell r="Q37">
            <v>1</v>
          </cell>
          <cell r="R37" t="str">
            <v/>
          </cell>
          <cell r="S37" t="str">
            <v/>
          </cell>
        </row>
        <row r="38">
          <cell r="A38" t="str">
            <v/>
          </cell>
          <cell r="Q38">
            <v>1</v>
          </cell>
          <cell r="R38" t="str">
            <v/>
          </cell>
          <cell r="S38" t="str">
            <v/>
          </cell>
        </row>
        <row r="39">
          <cell r="A39" t="str">
            <v/>
          </cell>
          <cell r="Q39">
            <v>1</v>
          </cell>
          <cell r="AG39"/>
          <cell r="AI39"/>
          <cell r="AK39"/>
          <cell r="AM39"/>
        </row>
        <row r="40">
          <cell r="A40" t="str">
            <v/>
          </cell>
          <cell r="AF40" t="str">
            <v>fehlende Eingabe</v>
          </cell>
          <cell r="AG40" t="str">
            <v>Nein</v>
          </cell>
          <cell r="AI40" t="str">
            <v>Nein</v>
          </cell>
          <cell r="AK40" t="str">
            <v>Nein</v>
          </cell>
          <cell r="AM40" t="str">
            <v>Nein</v>
          </cell>
        </row>
        <row r="41">
          <cell r="A41" t="str">
            <v/>
          </cell>
          <cell r="AF41" t="str">
            <v>falsche Eingabe</v>
          </cell>
          <cell r="AG41" t="str">
            <v>Nein</v>
          </cell>
          <cell r="AI41" t="str">
            <v>Nein</v>
          </cell>
          <cell r="AK41" t="str">
            <v>Nein</v>
          </cell>
          <cell r="AM41" t="str">
            <v>Nein</v>
          </cell>
        </row>
        <row r="42">
          <cell r="A42" t="str">
            <v/>
          </cell>
        </row>
        <row r="43">
          <cell r="A43" t="str">
            <v/>
          </cell>
          <cell r="Q43">
            <v>1</v>
          </cell>
        </row>
        <row r="44">
          <cell r="A44" t="str">
            <v/>
          </cell>
          <cell r="Q44">
            <v>1</v>
          </cell>
        </row>
        <row r="45">
          <cell r="A45" t="str">
            <v/>
          </cell>
          <cell r="Q45">
            <v>1</v>
          </cell>
        </row>
        <row r="46">
          <cell r="A46" t="str">
            <v/>
          </cell>
          <cell r="Q46">
            <v>1</v>
          </cell>
          <cell r="T46"/>
          <cell r="U46"/>
          <cell r="V46"/>
          <cell r="W46"/>
        </row>
        <row r="47">
          <cell r="A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</row>
        <row r="48"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Z48" t="str">
            <v>MJ/m2</v>
          </cell>
          <cell r="AA48" t="str">
            <v>Ja</v>
          </cell>
        </row>
        <row r="49"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Z49" t="str">
            <v>kWh/m2</v>
          </cell>
          <cell r="AA49" t="str">
            <v>Nein</v>
          </cell>
        </row>
        <row r="50"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Z50">
            <v>2</v>
          </cell>
        </row>
        <row r="51">
          <cell r="P51">
            <v>0.15</v>
          </cell>
        </row>
        <row r="52"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</row>
        <row r="53"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</row>
        <row r="54">
          <cell r="J54">
            <v>0</v>
          </cell>
        </row>
        <row r="55">
          <cell r="J55">
            <v>0</v>
          </cell>
          <cell r="T55">
            <v>1</v>
          </cell>
          <cell r="V55">
            <v>1</v>
          </cell>
          <cell r="AJ55" t="str">
            <v>behördlicher Nachweis</v>
          </cell>
        </row>
        <row r="56">
          <cell r="J56">
            <v>0</v>
          </cell>
          <cell r="T56">
            <v>1</v>
          </cell>
          <cell r="V56">
            <v>1</v>
          </cell>
          <cell r="AJ56" t="str">
            <v>Minergie mit SIA 380/1:2016</v>
          </cell>
        </row>
        <row r="57">
          <cell r="J57">
            <v>0</v>
          </cell>
          <cell r="T57">
            <v>1</v>
          </cell>
          <cell r="V57">
            <v>1</v>
          </cell>
          <cell r="AJ57" t="str">
            <v>Minergie-P mit SIA 380/1:2016</v>
          </cell>
        </row>
        <row r="58">
          <cell r="T58">
            <v>1</v>
          </cell>
          <cell r="V58">
            <v>1</v>
          </cell>
          <cell r="AJ58" t="str">
            <v>Minergie-A mit SIA 380/1:2016</v>
          </cell>
        </row>
        <row r="59">
          <cell r="AJ59" t="str">
            <v>Minergie mit SIA 380/1:2009</v>
          </cell>
          <cell r="BS59">
            <v>0</v>
          </cell>
        </row>
        <row r="60">
          <cell r="J60">
            <v>1.5</v>
          </cell>
          <cell r="AJ60" t="str">
            <v>Minergie-P mit SIA 380/1:2009</v>
          </cell>
        </row>
        <row r="61">
          <cell r="AJ61" t="str">
            <v>Minergie-A mit SIA 380/1:2009</v>
          </cell>
        </row>
        <row r="62">
          <cell r="AJ62" t="str">
            <v>Berner Energiegesetz 2023</v>
          </cell>
        </row>
        <row r="64">
          <cell r="AK64" t="b">
            <v>0</v>
          </cell>
          <cell r="AL64" t="b">
            <v>0</v>
          </cell>
        </row>
        <row r="68">
          <cell r="P68" t="str">
            <v/>
          </cell>
          <cell r="Q68"/>
          <cell r="R68"/>
          <cell r="S68"/>
        </row>
        <row r="69">
          <cell r="P69" t="str">
            <v>keine Lüftung</v>
          </cell>
          <cell r="Q69" t="str">
            <v/>
          </cell>
          <cell r="R69" t="str">
            <v/>
          </cell>
          <cell r="S69" t="str">
            <v/>
          </cell>
        </row>
        <row r="70">
          <cell r="P70" t="str">
            <v>Zu- / Abluft</v>
          </cell>
          <cell r="Q70" t="str">
            <v/>
          </cell>
          <cell r="R70" t="str">
            <v/>
          </cell>
          <cell r="S70" t="str">
            <v/>
          </cell>
        </row>
        <row r="71">
          <cell r="P71" t="str">
            <v>Lüftung+WRG</v>
          </cell>
          <cell r="Q71" t="str">
            <v/>
          </cell>
          <cell r="R71" t="str">
            <v/>
          </cell>
          <cell r="S71" t="str">
            <v/>
          </cell>
        </row>
        <row r="72">
          <cell r="P72" t="str">
            <v>Lüftung+WP</v>
          </cell>
          <cell r="Q72" t="str">
            <v/>
          </cell>
          <cell r="R72" t="str">
            <v/>
          </cell>
          <cell r="S72" t="str">
            <v/>
          </cell>
        </row>
        <row r="73">
          <cell r="P73" t="str">
            <v>nur Abluft</v>
          </cell>
          <cell r="Q73" t="str">
            <v/>
          </cell>
          <cell r="R73" t="str">
            <v/>
          </cell>
          <cell r="S73" t="str">
            <v/>
          </cell>
        </row>
        <row r="74">
          <cell r="P74" t="str">
            <v>Abluft - WP</v>
          </cell>
          <cell r="Q74" t="str">
            <v/>
          </cell>
          <cell r="R74" t="str">
            <v/>
          </cell>
          <cell r="S74" t="str">
            <v/>
          </cell>
        </row>
        <row r="75">
          <cell r="P75" t="str">
            <v>Einzelraumlüft.</v>
          </cell>
          <cell r="Q75" t="str">
            <v/>
          </cell>
          <cell r="R75" t="str">
            <v/>
          </cell>
          <cell r="S75" t="str">
            <v/>
          </cell>
        </row>
        <row r="76">
          <cell r="P76" t="str">
            <v>Auto Fensterl.</v>
          </cell>
          <cell r="Q76" t="str">
            <v/>
          </cell>
          <cell r="R76" t="str">
            <v/>
          </cell>
          <cell r="S76" t="str">
            <v/>
          </cell>
        </row>
        <row r="77">
          <cell r="P77" t="str">
            <v>Verbundlüftung</v>
          </cell>
          <cell r="Q77" t="str">
            <v/>
          </cell>
          <cell r="R77" t="str">
            <v/>
          </cell>
          <cell r="S77" t="str">
            <v/>
          </cell>
          <cell r="BS77">
            <v>50</v>
          </cell>
        </row>
        <row r="78">
          <cell r="P78" t="str">
            <v>Grundlüftung</v>
          </cell>
          <cell r="Q78" t="str">
            <v/>
          </cell>
          <cell r="R78" t="str">
            <v/>
          </cell>
          <cell r="S78" t="str">
            <v/>
          </cell>
        </row>
        <row r="90">
          <cell r="AG90">
            <v>-0.5</v>
          </cell>
          <cell r="AH90">
            <v>30</v>
          </cell>
          <cell r="AI90">
            <v>-12</v>
          </cell>
        </row>
        <row r="91">
          <cell r="AG91">
            <v>-0.6</v>
          </cell>
          <cell r="AH91">
            <v>40</v>
          </cell>
          <cell r="AI91">
            <v>-8</v>
          </cell>
        </row>
        <row r="92">
          <cell r="AG92">
            <v>-0.7</v>
          </cell>
          <cell r="AH92">
            <v>45</v>
          </cell>
          <cell r="AI92">
            <v>-3</v>
          </cell>
        </row>
        <row r="94">
          <cell r="AG94">
            <v>-0.5</v>
          </cell>
          <cell r="AH94">
            <v>30</v>
          </cell>
          <cell r="AI94">
            <v>-12</v>
          </cell>
        </row>
        <row r="95">
          <cell r="AG95">
            <v>-0.8</v>
          </cell>
          <cell r="AH95">
            <v>50</v>
          </cell>
          <cell r="AI95">
            <v>0</v>
          </cell>
        </row>
        <row r="96">
          <cell r="AG96">
            <v>-0.8</v>
          </cell>
          <cell r="AH96">
            <v>60</v>
          </cell>
          <cell r="AI96">
            <v>0</v>
          </cell>
        </row>
        <row r="97">
          <cell r="O97">
            <v>0</v>
          </cell>
          <cell r="Q97">
            <v>0</v>
          </cell>
        </row>
        <row r="98">
          <cell r="O98">
            <v>0</v>
          </cell>
          <cell r="Q98">
            <v>0</v>
          </cell>
        </row>
        <row r="99"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O99">
            <v>0</v>
          </cell>
          <cell r="Q99">
            <v>0</v>
          </cell>
        </row>
        <row r="100"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O100">
            <v>0</v>
          </cell>
          <cell r="Q100">
            <v>0</v>
          </cell>
        </row>
        <row r="101">
          <cell r="J101">
            <v>1</v>
          </cell>
          <cell r="K101">
            <v>1</v>
          </cell>
          <cell r="L101">
            <v>1</v>
          </cell>
          <cell r="M101">
            <v>1</v>
          </cell>
        </row>
        <row r="103">
          <cell r="N103" t="b">
            <v>0</v>
          </cell>
        </row>
        <row r="104">
          <cell r="AP104">
            <v>0.13900000000000001</v>
          </cell>
        </row>
        <row r="105">
          <cell r="AP105">
            <v>0.249</v>
          </cell>
        </row>
        <row r="108">
          <cell r="T108" t="str">
            <v xml:space="preserve">  </v>
          </cell>
        </row>
        <row r="109">
          <cell r="T109" t="str">
            <v>Wärmepumpe, Erdwärmesonde, nur Heizung</v>
          </cell>
        </row>
        <row r="110">
          <cell r="T110" t="str">
            <v>Wärmepumpe, Erdwärmesonde, nur Warmwasser</v>
          </cell>
        </row>
        <row r="111">
          <cell r="T111" t="str">
            <v>Wärmepumpe Aussenluft, nur Heizung</v>
          </cell>
        </row>
        <row r="112">
          <cell r="T112" t="str">
            <v>Wärmepumpe, Aussenluft, nur Warmwasser</v>
          </cell>
        </row>
        <row r="113">
          <cell r="J113"/>
          <cell r="K113"/>
          <cell r="M113"/>
          <cell r="T113" t="str">
            <v>Wasser-Wärmepumpe, nur Heizung</v>
          </cell>
        </row>
        <row r="114">
          <cell r="J114" t="str">
            <v>Kühlung</v>
          </cell>
          <cell r="K114" t="str">
            <v>Kühlung</v>
          </cell>
          <cell r="M114" t="str">
            <v>Kühlung</v>
          </cell>
          <cell r="T114" t="str">
            <v>Wasser-Wärmepumpe, nur Warmwasser</v>
          </cell>
        </row>
        <row r="115">
          <cell r="J115" t="str">
            <v>Befeuchtung</v>
          </cell>
          <cell r="K115" t="str">
            <v>Befeuchtung</v>
          </cell>
          <cell r="M115" t="str">
            <v>Befeuchtung</v>
          </cell>
          <cell r="T115" t="str">
            <v>Wärmepumpe, Abwasser, nur Heizung</v>
          </cell>
        </row>
        <row r="116">
          <cell r="J116" t="str">
            <v>Kühl. + Bef.</v>
          </cell>
          <cell r="K116" t="str">
            <v>Kühl. + Bef.</v>
          </cell>
          <cell r="M116" t="str">
            <v>Kühl. + Bef.</v>
          </cell>
          <cell r="T116" t="str">
            <v>Wärmepumpe, Abwasser, nur Warmwasser</v>
          </cell>
        </row>
        <row r="117">
          <cell r="J117" t="str">
            <v>keine</v>
          </cell>
          <cell r="K117" t="str">
            <v>keine</v>
          </cell>
          <cell r="M117" t="str">
            <v>keine</v>
          </cell>
          <cell r="T117" t="str">
            <v>Wärmepumpe, Grundwasser, direkt, nur Heizung</v>
          </cell>
        </row>
        <row r="118">
          <cell r="T118" t="str">
            <v>Wärmepumpe, Grundwasser, direkt, nur Warmwasser</v>
          </cell>
        </row>
        <row r="119">
          <cell r="T119" t="str">
            <v>Wärmepumpe, Grundwasser, indirekt, nur Heizung</v>
          </cell>
        </row>
        <row r="120">
          <cell r="T120" t="str">
            <v>Wärmepumpe, Grundwasser, indirekt, nur Warmwaser</v>
          </cell>
        </row>
        <row r="121">
          <cell r="T121" t="str">
            <v>Wärmepumpe Erdregister, nur Heizung</v>
          </cell>
        </row>
        <row r="122">
          <cell r="T122" t="str">
            <v>Wärmepumpe Erdregister, nur Warmwasser</v>
          </cell>
        </row>
        <row r="123">
          <cell r="T123" t="str">
            <v>Fernwärme (inkl. Abwärme aus KVA,ARA), &lt;=25% nicht erneuerbar</v>
          </cell>
        </row>
        <row r="124">
          <cell r="T124" t="str">
            <v>Fernwärme (inkl. Abwärme aus KVA,ARA), &lt;=50% nicht erneuerbar</v>
          </cell>
        </row>
        <row r="125">
          <cell r="T125" t="str">
            <v>Fernwärme (inkl. Abwärme aus KVA,ARA), &lt;=75% nicht erneuerbar</v>
          </cell>
        </row>
        <row r="126">
          <cell r="T126" t="str">
            <v>Fernwärme (inkl. Abwärme aus KVA,ARA), &gt;75% nicht erneuerbar</v>
          </cell>
        </row>
        <row r="127">
          <cell r="T127" t="str">
            <v>Holzfeuerung</v>
          </cell>
        </row>
        <row r="128">
          <cell r="T128" t="str">
            <v>Pelletfeuerung</v>
          </cell>
        </row>
        <row r="129">
          <cell r="T129" t="str">
            <v>Solarenergie thermisch, nur Heizung</v>
          </cell>
        </row>
        <row r="130">
          <cell r="T130" t="str">
            <v>Solarenergie thermisch, nur Warmwasser</v>
          </cell>
        </row>
        <row r="131">
          <cell r="T131" t="str">
            <v>Solarenergie thermisch, Heizung + WW</v>
          </cell>
        </row>
        <row r="132">
          <cell r="T132" t="str">
            <v>Elektrospeicher-Zentralheizung</v>
          </cell>
        </row>
        <row r="133">
          <cell r="T133" t="str">
            <v>Elektro direkt</v>
          </cell>
        </row>
        <row r="134">
          <cell r="T134" t="str">
            <v>Elektro-Wassererwärmer</v>
          </cell>
        </row>
        <row r="135">
          <cell r="T135" t="str">
            <v>Warmhaltebänder</v>
          </cell>
        </row>
        <row r="136">
          <cell r="T136" t="str">
            <v>Ölfeuerung</v>
          </cell>
        </row>
        <row r="137">
          <cell r="T137" t="str">
            <v>Ölfeuerung kondensierend nur Heizung</v>
          </cell>
        </row>
        <row r="138">
          <cell r="T138" t="str">
            <v>Ölfeuerung kondensierend nur Warmwasser</v>
          </cell>
        </row>
        <row r="139">
          <cell r="T139" t="str">
            <v>Gasfeuerung</v>
          </cell>
        </row>
        <row r="140">
          <cell r="T140" t="str">
            <v>Gasfeuerung kondensierend nur Heizung</v>
          </cell>
        </row>
        <row r="141">
          <cell r="T141" t="str">
            <v>Gasfeuerung kondensierend nur Warmwasser</v>
          </cell>
          <cell r="AP141">
            <v>0.13900000000000001</v>
          </cell>
        </row>
        <row r="142">
          <cell r="T142" t="str">
            <v>Gas - Wassererwärmer</v>
          </cell>
        </row>
        <row r="143">
          <cell r="T143" t="str">
            <v>Gaswärmepumpe, nur Heizung</v>
          </cell>
        </row>
        <row r="144">
          <cell r="T144" t="str">
            <v>Gaswärmepumpe, nur Warmwasser</v>
          </cell>
        </row>
        <row r="145">
          <cell r="T145" t="str">
            <v>WKK (fossil) - thermischer + elektrischer Anteil</v>
          </cell>
        </row>
        <row r="146">
          <cell r="T146" t="str">
            <v>WKK (Holz) - thermischer + elektrischer Anteil</v>
          </cell>
        </row>
        <row r="147">
          <cell r="T147" t="str">
            <v>Lüftungsgerät mit Abluft / Zuluft - Wärmepumpe plus WRG</v>
          </cell>
        </row>
        <row r="148">
          <cell r="T148" t="str">
            <v>Lüftungsgerät mit Abluft / Zuluft - Wärmepumpe ohne WRG</v>
          </cell>
        </row>
        <row r="149">
          <cell r="T149" t="str">
            <v>Lüftungsgerät mit Abluft-Wärmepumpe (keine Zuluft)</v>
          </cell>
        </row>
        <row r="150">
          <cell r="T150" t="str">
            <v>Kompakt-WP mit Zu- &amp; Abluft / WW plus WRG</v>
          </cell>
        </row>
        <row r="151">
          <cell r="T151" t="str">
            <v>Kompakt-WP mit Zu- &amp; Abluft / WW ohne WRG (nur Heizung)</v>
          </cell>
        </row>
        <row r="152">
          <cell r="T152" t="str">
            <v>Kompakt-WP mit Zu- &amp; Abluft / WW ohne WRG (nur WW)</v>
          </cell>
        </row>
        <row r="153">
          <cell r="T153" t="str">
            <v>Biomasse, hydraulisch eingebunden</v>
          </cell>
        </row>
        <row r="154">
          <cell r="T154" t="str">
            <v>Abwärme aus Klimakälte</v>
          </cell>
        </row>
        <row r="155">
          <cell r="T155" t="str">
            <v>Abwärme aus Gewerbekälte oder EDV</v>
          </cell>
        </row>
        <row r="241">
          <cell r="D241" t="b">
            <v>0</v>
          </cell>
        </row>
        <row r="242">
          <cell r="D242" t="b">
            <v>1</v>
          </cell>
        </row>
      </sheetData>
      <sheetData sheetId="8"/>
      <sheetData sheetId="9"/>
      <sheetData sheetId="10"/>
      <sheetData sheetId="11">
        <row r="9">
          <cell r="K9" t="str">
            <v/>
          </cell>
          <cell r="L9" t="str">
            <v/>
          </cell>
          <cell r="M9" t="str">
            <v/>
          </cell>
          <cell r="N9" t="str">
            <v/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5">
          <cell r="N15" t="b">
            <v>0</v>
          </cell>
        </row>
        <row r="21">
          <cell r="AA21">
            <v>130</v>
          </cell>
          <cell r="AB21">
            <v>28.1</v>
          </cell>
          <cell r="AC21">
            <v>50</v>
          </cell>
          <cell r="AD21">
            <v>0</v>
          </cell>
        </row>
        <row r="23">
          <cell r="F23"/>
        </row>
        <row r="28">
          <cell r="AG28">
            <v>0</v>
          </cell>
        </row>
        <row r="29">
          <cell r="AA29">
            <v>7390</v>
          </cell>
          <cell r="AB29">
            <v>2080</v>
          </cell>
          <cell r="AC29">
            <v>30</v>
          </cell>
        </row>
        <row r="31">
          <cell r="AI31" t="str">
            <v>ME-P/A</v>
          </cell>
        </row>
        <row r="35">
          <cell r="AC35">
            <v>1.0465289999999998</v>
          </cell>
          <cell r="AD35">
            <v>1.0567839999999999</v>
          </cell>
        </row>
      </sheetData>
      <sheetData sheetId="12">
        <row r="4">
          <cell r="C4" t="str">
            <v>Oeko!$D$26:$M$64</v>
          </cell>
          <cell r="D4" t="str">
            <v>Oeko!$N$26:$W$64</v>
          </cell>
          <cell r="E4" t="str">
            <v>Oeko!$X$26:$AG$64</v>
          </cell>
          <cell r="F4" t="str">
            <v>Oeko!$AH$26:$AQ$64</v>
          </cell>
          <cell r="G4" t="str">
            <v>Oeko!$AR$26:$BA$64</v>
          </cell>
          <cell r="H4" t="str">
            <v>Oeko!$BB$26:$BK$64</v>
          </cell>
          <cell r="I4" t="str">
            <v>Oeko!$BL$26:$BU$64</v>
          </cell>
          <cell r="J4" t="str">
            <v>Oeko!$BV$26:$CE$64</v>
          </cell>
          <cell r="K4" t="str">
            <v>Oeko!$CF$26:$CO$64</v>
          </cell>
          <cell r="L4" t="str">
            <v>Oeko!$CP$26:$CY$64</v>
          </cell>
          <cell r="M4" t="str">
            <v>Oeko!$CZ$26:$DI$64</v>
          </cell>
          <cell r="N4" t="str">
            <v>Oeko!$DJ$26:$DS$64</v>
          </cell>
        </row>
        <row r="5">
          <cell r="C5" t="str">
            <v>Oeko!$D$65:$M$103</v>
          </cell>
          <cell r="D5" t="str">
            <v>Oeko!$N$65:$W$103</v>
          </cell>
          <cell r="E5" t="str">
            <v>Oeko!$X$65:$AG$103</v>
          </cell>
          <cell r="F5" t="str">
            <v>Oeko!$AH$65:$AQ$103</v>
          </cell>
          <cell r="G5" t="str">
            <v>Oeko!$AR$65:$BA$103</v>
          </cell>
          <cell r="H5" t="str">
            <v>Oeko!$BB$65:$BK$103</v>
          </cell>
          <cell r="I5" t="str">
            <v>Oeko!$BL$65:$BU$103</v>
          </cell>
          <cell r="J5" t="str">
            <v>Oeko!$BV$65:$CE$103</v>
          </cell>
          <cell r="K5" t="str">
            <v>Oeko!$CF$65:$CO$103</v>
          </cell>
          <cell r="L5" t="str">
            <v>Oeko!$CP$65:$CY$103</v>
          </cell>
          <cell r="M5" t="str">
            <v>Oeko!$CZ$65:$DI$103</v>
          </cell>
          <cell r="N5" t="str">
            <v>Oeko!$DJ$65:$DS$103</v>
          </cell>
        </row>
        <row r="6">
          <cell r="C6" t="str">
            <v>Oeko!$D$143:$M$181</v>
          </cell>
          <cell r="D6" t="str">
            <v>Oeko!$N$143:$W$181</v>
          </cell>
          <cell r="E6" t="str">
            <v>Oeko!$X$143:$AG$181</v>
          </cell>
          <cell r="F6" t="str">
            <v>Oeko!$AH$143:$AQ$181</v>
          </cell>
          <cell r="G6" t="str">
            <v>Oeko!$AR$143:$BA$181</v>
          </cell>
          <cell r="H6" t="str">
            <v>Oeko!$BB$143:$BK$181</v>
          </cell>
          <cell r="I6" t="str">
            <v>Oeko!$BL$143:$BU$181</v>
          </cell>
          <cell r="J6" t="str">
            <v>Oeko!$BV$143:$CE$181</v>
          </cell>
          <cell r="K6" t="str">
            <v>Oeko!$CF$143:$CO$181</v>
          </cell>
          <cell r="L6" t="str">
            <v>Oeko!$CP$143:$CY$181</v>
          </cell>
          <cell r="M6" t="str">
            <v>Oeko!$CZ$143:$DI$181</v>
          </cell>
          <cell r="N6" t="str">
            <v>Oeko!$DJ$143:$DS$181</v>
          </cell>
        </row>
        <row r="7">
          <cell r="C7" t="str">
            <v>Oeko!$D$182:$M$220</v>
          </cell>
          <cell r="D7" t="str">
            <v>Oeko!$N$182:$W$220</v>
          </cell>
          <cell r="E7" t="str">
            <v>Oeko!$X$182:$AG$220</v>
          </cell>
          <cell r="F7" t="str">
            <v>Oeko!$AH$182:$AQ$220</v>
          </cell>
          <cell r="G7" t="str">
            <v>Oeko!$AR$182:$BA$220</v>
          </cell>
          <cell r="H7" t="str">
            <v>Oeko!$BB$182:$BK$220</v>
          </cell>
          <cell r="I7" t="str">
            <v>Oeko!$BL$182:$BU$220</v>
          </cell>
          <cell r="J7" t="str">
            <v>Oeko!$BV$182:$CE$220</v>
          </cell>
          <cell r="K7" t="str">
            <v>Oeko!$CF$182:$CO$220</v>
          </cell>
          <cell r="L7" t="str">
            <v>Oeko!$CP$182:$CY$220</v>
          </cell>
          <cell r="M7" t="str">
            <v>Oeko!$CZ$182:$DI$220</v>
          </cell>
          <cell r="N7" t="str">
            <v>Oeko!$DJ$182:$DS$220</v>
          </cell>
          <cell r="AY7"/>
          <cell r="BE7"/>
        </row>
        <row r="8">
          <cell r="C8" t="str">
            <v>Oeko!$D$104:$M$142</v>
          </cell>
          <cell r="D8" t="str">
            <v>Oeko!$N$104:$W$142</v>
          </cell>
          <cell r="E8" t="str">
            <v>Oeko!$X$104:$AG$142</v>
          </cell>
          <cell r="F8" t="str">
            <v>Oeko!$AH$104:$AQ$142</v>
          </cell>
          <cell r="G8" t="str">
            <v>Oeko!$AR$104:$BA$142</v>
          </cell>
          <cell r="H8" t="str">
            <v>Oeko!$BB$104:$BK$142</v>
          </cell>
          <cell r="I8" t="str">
            <v>Oeko!$BL$104:$BU$142</v>
          </cell>
          <cell r="J8" t="str">
            <v>Oeko!$BV$104:$CE$142</v>
          </cell>
          <cell r="K8" t="str">
            <v>Oeko!$CF$104:$CO$142</v>
          </cell>
          <cell r="L8" t="str">
            <v>Oeko!$CP$104:$CY$142</v>
          </cell>
          <cell r="M8" t="str">
            <v>Oeko!$CZ$104:$DI$142</v>
          </cell>
          <cell r="N8" t="str">
            <v>Oeko!$DJ$104:$DS$142</v>
          </cell>
          <cell r="AT8">
            <v>1</v>
          </cell>
          <cell r="AY8"/>
          <cell r="BE8"/>
        </row>
        <row r="9">
          <cell r="C9" t="str">
            <v>Oeko!$D$260:$M$298</v>
          </cell>
          <cell r="D9" t="str">
            <v>Oeko!$N$260:$W$298</v>
          </cell>
          <cell r="E9" t="str">
            <v>Oeko!$X$260:$AG$298</v>
          </cell>
          <cell r="F9" t="str">
            <v>Oeko!$AH$260:$AQ$298</v>
          </cell>
          <cell r="G9" t="str">
            <v>Oeko!$AR$260:$BA$298</v>
          </cell>
          <cell r="H9" t="str">
            <v>Oeko!$BB$260:$BK$298</v>
          </cell>
          <cell r="I9" t="str">
            <v>Oeko!$BL$260:$BU$298</v>
          </cell>
          <cell r="J9" t="str">
            <v>Oeko!$BV$260:$CE$298</v>
          </cell>
          <cell r="K9" t="str">
            <v>Oeko!$CF$260:$CO$298</v>
          </cell>
          <cell r="L9" t="str">
            <v>Oeko!$CP$260:$CY$298</v>
          </cell>
          <cell r="M9" t="str">
            <v>Oeko!$CZ$260:$DI$298</v>
          </cell>
          <cell r="N9" t="str">
            <v>Oeko!$DJ$260:$DS$298</v>
          </cell>
          <cell r="AN9" t="str">
            <v>MFH</v>
          </cell>
          <cell r="AO9">
            <v>32.576224117548357</v>
          </cell>
          <cell r="AP9">
            <v>10.161147782068317</v>
          </cell>
          <cell r="AQ9">
            <v>0.11226356136850869</v>
          </cell>
          <cell r="AT9">
            <v>0.5</v>
          </cell>
          <cell r="AY9">
            <v>1</v>
          </cell>
          <cell r="BE9">
            <v>1</v>
          </cell>
        </row>
        <row r="10">
          <cell r="C10" t="str">
            <v>Oeko!$D$221:$M$259</v>
          </cell>
          <cell r="D10" t="str">
            <v>Oeko!$N$221:$W$259</v>
          </cell>
          <cell r="E10" t="str">
            <v>Oeko!$X$221:$AG$259</v>
          </cell>
          <cell r="F10" t="str">
            <v>Oeko!$AH$221:$AQ$259</v>
          </cell>
          <cell r="G10" t="str">
            <v>Oeko!$AR$221:$BA$259</v>
          </cell>
          <cell r="H10" t="str">
            <v>Oeko!$BB$221:$BK$259</v>
          </cell>
          <cell r="I10" t="str">
            <v>Oeko!$BL$221:$BU$259</v>
          </cell>
          <cell r="J10" t="str">
            <v>Oeko!$BV$221:$CE$259</v>
          </cell>
          <cell r="K10" t="str">
            <v>Oeko!$CF$221:$CO$259</v>
          </cell>
          <cell r="L10" t="str">
            <v>Oeko!$CP$221:$CY$259</v>
          </cell>
          <cell r="M10" t="str">
            <v>Oeko!$CZ$221:$DI$259</v>
          </cell>
          <cell r="N10" t="str">
            <v>Oeko!$DJ$221:$DS$259</v>
          </cell>
          <cell r="AN10" t="str">
            <v>EFH</v>
          </cell>
          <cell r="AO10">
            <v>45.887231698631176</v>
          </cell>
          <cell r="AP10">
            <v>14.331892454009354</v>
          </cell>
          <cell r="AQ10">
            <v>6.5487077464963406E-2</v>
          </cell>
          <cell r="AT10">
            <v>0.6</v>
          </cell>
          <cell r="AY10">
            <v>2</v>
          </cell>
          <cell r="BE10">
            <v>2</v>
          </cell>
        </row>
        <row r="11">
          <cell r="Q11">
            <v>3</v>
          </cell>
          <cell r="AN11" t="str">
            <v>Verwaltung</v>
          </cell>
          <cell r="AO11">
            <v>34.693741659543832</v>
          </cell>
          <cell r="AP11">
            <v>10.655744654251922</v>
          </cell>
          <cell r="AQ11">
            <v>0.11460238556368595</v>
          </cell>
          <cell r="AY11">
            <v>3</v>
          </cell>
          <cell r="BE11">
            <v>3</v>
          </cell>
        </row>
        <row r="12">
          <cell r="AN12" t="str">
            <v>Schule</v>
          </cell>
          <cell r="AO12">
            <v>51.26042176129048</v>
          </cell>
          <cell r="AP12">
            <v>15.565923822032502</v>
          </cell>
          <cell r="AQ12">
            <v>8.731610328661786E-2</v>
          </cell>
          <cell r="AY12">
            <v>4</v>
          </cell>
          <cell r="BE12">
            <v>4</v>
          </cell>
        </row>
        <row r="13">
          <cell r="Z13" t="str">
            <v>kein UG vorhanden</v>
          </cell>
          <cell r="AA13" t="str">
            <v>kein UG</v>
          </cell>
          <cell r="AJ13" t="str">
            <v>geringe Spannweiten</v>
          </cell>
          <cell r="AK13" t="str">
            <v>1a</v>
          </cell>
          <cell r="AL13" t="str">
            <v>1b</v>
          </cell>
          <cell r="AN13" t="str">
            <v>Verkauf</v>
          </cell>
          <cell r="AO13">
            <v>34.823768095878179</v>
          </cell>
          <cell r="AP13">
            <v>10.655256989821595</v>
          </cell>
          <cell r="AQ13">
            <v>0.10914512910827234</v>
          </cell>
          <cell r="AY13">
            <v>5</v>
          </cell>
          <cell r="BE13">
            <v>5</v>
          </cell>
        </row>
        <row r="14">
          <cell r="C14" t="str">
            <v>Oeko!$D$307:$H$345</v>
          </cell>
          <cell r="D14" t="str">
            <v>Oeko!$I$307:$M$345</v>
          </cell>
          <cell r="E14" t="str">
            <v>Oeko!$N$307:$R$345</v>
          </cell>
          <cell r="F14" t="str">
            <v>Oeko!$S$307:$W$345</v>
          </cell>
          <cell r="G14" t="str">
            <v>Oeko!$X$307:$AB$345</v>
          </cell>
          <cell r="H14" t="str">
            <v>Oeko!$AC$307:$AG$345</v>
          </cell>
          <cell r="I14" t="str">
            <v>Oeko!$AH$307:$AL$345</v>
          </cell>
          <cell r="J14" t="str">
            <v>Oeko!$AM$307:$AQ$345</v>
          </cell>
          <cell r="K14" t="str">
            <v>Oeko!$AR$307:$AV$345</v>
          </cell>
          <cell r="L14" t="str">
            <v>Oeko!$AW$307:$BA$345</v>
          </cell>
          <cell r="M14" t="str">
            <v>Oeko!$BB$307:$BF$345</v>
          </cell>
          <cell r="N14" t="str">
            <v>Oeko!$BG$307:$BK$345</v>
          </cell>
          <cell r="Z14" t="str">
            <v>UG kleiner als GGF</v>
          </cell>
          <cell r="AA14" t="str">
            <v>UG&lt;GGF</v>
          </cell>
          <cell r="AJ14" t="str">
            <v>moderate Spannweiten</v>
          </cell>
          <cell r="AK14" t="str">
            <v>2a</v>
          </cell>
          <cell r="AL14" t="str">
            <v>2b</v>
          </cell>
          <cell r="AN14" t="str">
            <v>Restaurant</v>
          </cell>
          <cell r="AO14">
            <v>39.442396088079853</v>
          </cell>
          <cell r="AP14">
            <v>12.498043151092821</v>
          </cell>
          <cell r="AQ14">
            <v>0.13097415492992678</v>
          </cell>
          <cell r="AY14">
            <v>6</v>
          </cell>
          <cell r="BE14">
            <v>6</v>
          </cell>
        </row>
        <row r="15">
          <cell r="C15" t="str">
            <v>Oeko!$D$346:$H$384</v>
          </cell>
          <cell r="D15" t="str">
            <v>Oeko!$I$346:$M$384</v>
          </cell>
          <cell r="E15" t="str">
            <v>Oeko!$N$346:$R$384</v>
          </cell>
          <cell r="F15" t="str">
            <v>Oeko!$S$346:$W$384</v>
          </cell>
          <cell r="G15" t="str">
            <v>Oeko!$X$346:$AB$384</v>
          </cell>
          <cell r="H15" t="str">
            <v>Oeko!$AC$346:$AG$384</v>
          </cell>
          <cell r="I15" t="str">
            <v>Oeko!$AH$346:$AL$384</v>
          </cell>
          <cell r="J15" t="str">
            <v>Oeko!$AM$346:$AQ$384</v>
          </cell>
          <cell r="K15" t="str">
            <v>Oeko!$AR$346:$AV$384</v>
          </cell>
          <cell r="L15" t="str">
            <v>Oeko!$AW$346:$BA$384</v>
          </cell>
          <cell r="M15" t="str">
            <v>Oeko!$BB$346:$BF$384</v>
          </cell>
          <cell r="N15" t="str">
            <v>Oeko!$BG$346:$BK$384</v>
          </cell>
          <cell r="Z15" t="str">
            <v>UG vollständig innerhalb GGF</v>
          </cell>
          <cell r="AA15" t="str">
            <v>UG≙GGF</v>
          </cell>
          <cell r="AJ15" t="str">
            <v>mittlere Spannweiten</v>
          </cell>
          <cell r="AK15" t="str">
            <v>3a</v>
          </cell>
          <cell r="AL15" t="str">
            <v>3b</v>
          </cell>
          <cell r="AN15" t="str">
            <v>Vers.-Lokal</v>
          </cell>
          <cell r="AO15">
            <v>52.757541884887893</v>
          </cell>
          <cell r="AP15">
            <v>16.768576302981074</v>
          </cell>
          <cell r="AQ15">
            <v>6.5487077464963406E-2</v>
          </cell>
          <cell r="AY15">
            <v>7</v>
          </cell>
          <cell r="BE15">
            <v>7</v>
          </cell>
        </row>
        <row r="16">
          <cell r="C16" t="str">
            <v>Oeko!$D$424:$H$462</v>
          </cell>
          <cell r="D16" t="str">
            <v>Oeko!$I$424:$M$462</v>
          </cell>
          <cell r="E16" t="str">
            <v>Oeko!$N$424:$R$462</v>
          </cell>
          <cell r="F16" t="str">
            <v>Oeko!$S$424:$W$462</v>
          </cell>
          <cell r="G16" t="str">
            <v>Oeko!$X$424:$AB$462</v>
          </cell>
          <cell r="H16" t="str">
            <v>Oeko!$AC$424:$AG$462</v>
          </cell>
          <cell r="I16" t="str">
            <v>Oeko!$AH$424:$AL$462</v>
          </cell>
          <cell r="J16" t="str">
            <v>Oeko!$AM$424:$AQ$462</v>
          </cell>
          <cell r="K16" t="str">
            <v>Oeko!$AR$424:$AV$462</v>
          </cell>
          <cell r="L16" t="str">
            <v>Oeko!$AW$424:$BA$462</v>
          </cell>
          <cell r="M16" t="str">
            <v>Oeko!$BB$424:$BF$462</v>
          </cell>
          <cell r="N16" t="str">
            <v>Oeko!$BG$424:$BK$462</v>
          </cell>
          <cell r="Z16" t="str">
            <v>UG teilweise ausserhalb GGF</v>
          </cell>
          <cell r="AA16" t="str">
            <v>UG&gt;GGF</v>
          </cell>
          <cell r="AJ16" t="str">
            <v>erhöhte Spannweiten</v>
          </cell>
          <cell r="AK16" t="str">
            <v>4a</v>
          </cell>
          <cell r="AL16" t="str">
            <v>4b</v>
          </cell>
          <cell r="AN16" t="str">
            <v>Spitäler</v>
          </cell>
          <cell r="AO16">
            <v>38.304774179831917</v>
          </cell>
          <cell r="AP16">
            <v>11.42432599416469</v>
          </cell>
          <cell r="AQ16">
            <v>9.8230616197445109E-2</v>
          </cell>
          <cell r="AY16">
            <v>8</v>
          </cell>
          <cell r="BE16">
            <v>8</v>
          </cell>
        </row>
        <row r="17">
          <cell r="C17" t="str">
            <v>Oeko!$D$463:$H$501</v>
          </cell>
          <cell r="D17" t="str">
            <v>Oeko!$I$463:$M$501</v>
          </cell>
          <cell r="E17" t="str">
            <v>Oeko!$N$463:$R$501</v>
          </cell>
          <cell r="F17" t="str">
            <v>Oeko!$S$463:$W$501</v>
          </cell>
          <cell r="G17" t="str">
            <v>Oeko!$X$463:$AB$501</v>
          </cell>
          <cell r="H17" t="str">
            <v>Oeko!$AC$463:$AG$501</v>
          </cell>
          <cell r="I17" t="str">
            <v>Oeko!$AH$463:$AL$501</v>
          </cell>
          <cell r="J17" t="str">
            <v>Oeko!$AM$463:$AQ$501</v>
          </cell>
          <cell r="K17" t="str">
            <v>Oeko!$AR$463:$AV$501</v>
          </cell>
          <cell r="L17" t="str">
            <v>Oeko!$AW$463:$BA$501</v>
          </cell>
          <cell r="M17" t="str">
            <v>Oeko!$BB$463:$BF$501</v>
          </cell>
          <cell r="N17" t="str">
            <v>Oeko!$BG$463:$BK$501</v>
          </cell>
          <cell r="Z17" t="str">
            <v>UG deutlich grösser als GGF oder zweistöckig</v>
          </cell>
          <cell r="AA17" t="str">
            <v>UG&gt;&gt;GGF</v>
          </cell>
          <cell r="AJ17" t="str">
            <v>grosse Spannweiten</v>
          </cell>
          <cell r="AK17" t="str">
            <v>5a</v>
          </cell>
          <cell r="AL17" t="str">
            <v>5b</v>
          </cell>
          <cell r="AN17" t="str">
            <v>Industrie</v>
          </cell>
          <cell r="AO17">
            <v>47.081143288532459</v>
          </cell>
          <cell r="AP17">
            <v>14.000545698485018</v>
          </cell>
          <cell r="AQ17">
            <v>8.1361931216931225E-3</v>
          </cell>
          <cell r="AY17">
            <v>9</v>
          </cell>
          <cell r="BE17">
            <v>9</v>
          </cell>
        </row>
        <row r="18">
          <cell r="C18" t="str">
            <v>Oeko!$D$385:$H$423</v>
          </cell>
          <cell r="D18" t="str">
            <v>Oeko!$I$385:$M$423</v>
          </cell>
          <cell r="E18" t="str">
            <v>Oeko!$N$385:$R$423</v>
          </cell>
          <cell r="F18" t="str">
            <v>Oeko!$S$385:$W$423</v>
          </cell>
          <cell r="G18" t="str">
            <v>Oeko!$X$385:$AB$423</v>
          </cell>
          <cell r="H18" t="str">
            <v>Oeko!$AC$385:$AG$423</v>
          </cell>
          <cell r="I18" t="str">
            <v>Oeko!$AH$385:$AL$423</v>
          </cell>
          <cell r="J18" t="str">
            <v>Oeko!$AM$385:$AQ$423</v>
          </cell>
          <cell r="K18" t="str">
            <v>Oeko!$AR$385:$AV$423</v>
          </cell>
          <cell r="L18" t="str">
            <v>Oeko!$AW$385:$BA$423</v>
          </cell>
          <cell r="M18" t="str">
            <v>Oeko!$BB$385:$BF$423</v>
          </cell>
          <cell r="N18" t="str">
            <v>Oeko!$BG$385:$BK$423</v>
          </cell>
          <cell r="AN18" t="str">
            <v>Lager</v>
          </cell>
          <cell r="AO18">
            <v>44.860007157616842</v>
          </cell>
          <cell r="AP18">
            <v>13.370807178004251</v>
          </cell>
          <cell r="AQ18">
            <v>8.1523518518518516E-3</v>
          </cell>
          <cell r="AY18">
            <v>10</v>
          </cell>
          <cell r="BE18">
            <v>10</v>
          </cell>
        </row>
        <row r="19">
          <cell r="C19" t="str">
            <v>Oeko!$D$541:$H$579</v>
          </cell>
          <cell r="D19" t="str">
            <v>Oeko!$I$541:$M$579</v>
          </cell>
          <cell r="E19" t="str">
            <v>Oeko!$N$541:$R$579</v>
          </cell>
          <cell r="F19" t="str">
            <v>Oeko!$S$541:$W$579</v>
          </cell>
          <cell r="G19" t="str">
            <v>Oeko!$X$541:$AB$579</v>
          </cell>
          <cell r="H19" t="str">
            <v>Oeko!$AC$541:$AG$579</v>
          </cell>
          <cell r="I19" t="str">
            <v>Oeko!$AH$541:$AL$579</v>
          </cell>
          <cell r="J19" t="str">
            <v>Oeko!$AM$541:$AQ$579</v>
          </cell>
          <cell r="K19" t="str">
            <v>Oeko!$AR$541:$AV$579</v>
          </cell>
          <cell r="L19" t="str">
            <v>Oeko!$AW$541:$BA$579</v>
          </cell>
          <cell r="M19" t="str">
            <v>Oeko!$BB$541:$BF$579</v>
          </cell>
          <cell r="N19" t="str">
            <v>Oeko!$BG$541:$BK$579</v>
          </cell>
          <cell r="AN19" t="str">
            <v>Sportbau</v>
          </cell>
          <cell r="AO19">
            <v>54.836663811736464</v>
          </cell>
          <cell r="AP19">
            <v>16.498018795448335</v>
          </cell>
          <cell r="AQ19">
            <v>0.13368029554856742</v>
          </cell>
          <cell r="AY19">
            <v>11</v>
          </cell>
          <cell r="BE19">
            <v>11</v>
          </cell>
        </row>
        <row r="20">
          <cell r="C20" t="str">
            <v>Oeko!$D$502:$H$540</v>
          </cell>
          <cell r="D20" t="str">
            <v>Oeko!$I$502:$M$540</v>
          </cell>
          <cell r="E20" t="str">
            <v>Oeko!$N$502:$R$540</v>
          </cell>
          <cell r="F20" t="str">
            <v>Oeko!$S$502:$W$540</v>
          </cell>
          <cell r="G20" t="str">
            <v>Oeko!$X$502:$AB$540</v>
          </cell>
          <cell r="H20" t="str">
            <v>Oeko!$AC$502:$AG$540</v>
          </cell>
          <cell r="I20" t="str">
            <v>Oeko!$AH$502:$AL$540</v>
          </cell>
          <cell r="J20" t="str">
            <v>Oeko!$AM$502:$AQ$540</v>
          </cell>
          <cell r="K20" t="str">
            <v>Oeko!$AR$502:$AV$540</v>
          </cell>
          <cell r="L20" t="str">
            <v>Oeko!$AW$502:$BA$540</v>
          </cell>
          <cell r="M20" t="str">
            <v>Oeko!$BB$502:$BF$540</v>
          </cell>
          <cell r="N20" t="str">
            <v>Oeko!$BG$502:$BK$540</v>
          </cell>
          <cell r="AN20" t="str">
            <v>Hallenbad</v>
          </cell>
          <cell r="AO20">
            <v>62.178990717955109</v>
          </cell>
          <cell r="AP20">
            <v>18.456551402325005</v>
          </cell>
          <cell r="AQ20">
            <v>0.13417437979765168</v>
          </cell>
        </row>
        <row r="659">
          <cell r="E659" t="str">
            <v>Adelboden</v>
          </cell>
          <cell r="F659">
            <v>4669</v>
          </cell>
          <cell r="G659">
            <v>-10</v>
          </cell>
        </row>
        <row r="660">
          <cell r="E660" t="str">
            <v>Aigle</v>
          </cell>
          <cell r="F660">
            <v>3152</v>
          </cell>
          <cell r="G660">
            <v>-6</v>
          </cell>
        </row>
        <row r="661">
          <cell r="E661" t="str">
            <v>Altdorf</v>
          </cell>
          <cell r="F661">
            <v>3201</v>
          </cell>
          <cell r="G661">
            <v>-6</v>
          </cell>
        </row>
        <row r="662">
          <cell r="E662" t="str">
            <v>Basel-Binningen</v>
          </cell>
          <cell r="F662">
            <v>3034</v>
          </cell>
          <cell r="G662">
            <v>-7</v>
          </cell>
        </row>
        <row r="663">
          <cell r="E663" t="str">
            <v>Bern  Liebefeld</v>
          </cell>
          <cell r="F663">
            <v>3513</v>
          </cell>
          <cell r="G663">
            <v>-7</v>
          </cell>
        </row>
        <row r="664">
          <cell r="E664" t="str">
            <v>Buchs Aarau</v>
          </cell>
          <cell r="F664">
            <v>3325</v>
          </cell>
          <cell r="G664">
            <v>-7</v>
          </cell>
        </row>
        <row r="665">
          <cell r="E665" t="str">
            <v>Chur</v>
          </cell>
          <cell r="F665">
            <v>3334</v>
          </cell>
          <cell r="G665">
            <v>-7</v>
          </cell>
        </row>
        <row r="666">
          <cell r="E666" t="str">
            <v>Davos</v>
          </cell>
          <cell r="F666">
            <v>5689</v>
          </cell>
          <cell r="G666">
            <v>-13</v>
          </cell>
        </row>
        <row r="667">
          <cell r="E667" t="str">
            <v>Disentis</v>
          </cell>
          <cell r="F667">
            <v>4418</v>
          </cell>
          <cell r="G667">
            <v>-10</v>
          </cell>
        </row>
        <row r="668">
          <cell r="E668" t="str">
            <v>Engelberg</v>
          </cell>
          <cell r="F668">
            <v>4511</v>
          </cell>
          <cell r="G668">
            <v>-11</v>
          </cell>
        </row>
        <row r="669">
          <cell r="E669" t="str">
            <v>Genève</v>
          </cell>
          <cell r="F669">
            <v>3007</v>
          </cell>
          <cell r="G669">
            <v>-4</v>
          </cell>
        </row>
        <row r="670">
          <cell r="E670" t="str">
            <v>Glarus</v>
          </cell>
          <cell r="F670">
            <v>3610</v>
          </cell>
          <cell r="G670">
            <v>-8</v>
          </cell>
        </row>
        <row r="671">
          <cell r="E671" t="str">
            <v>Gr. St. Bernhard</v>
          </cell>
          <cell r="F671">
            <v>7413</v>
          </cell>
          <cell r="G671">
            <v>-15</v>
          </cell>
        </row>
        <row r="672">
          <cell r="E672" t="str">
            <v>Güttingen</v>
          </cell>
          <cell r="F672">
            <v>3472</v>
          </cell>
          <cell r="G672">
            <v>-7</v>
          </cell>
        </row>
        <row r="673">
          <cell r="E673" t="str">
            <v>Interlaken</v>
          </cell>
          <cell r="F673">
            <v>3630</v>
          </cell>
          <cell r="G673">
            <v>-7</v>
          </cell>
        </row>
        <row r="674">
          <cell r="E674" t="str">
            <v>La Chaux-de-Fonds</v>
          </cell>
          <cell r="F674">
            <v>4471</v>
          </cell>
          <cell r="G674">
            <v>-10</v>
          </cell>
        </row>
        <row r="675">
          <cell r="E675" t="str">
            <v>La Frêtaz</v>
          </cell>
          <cell r="F675">
            <v>4723</v>
          </cell>
          <cell r="G675">
            <v>-10</v>
          </cell>
        </row>
        <row r="676">
          <cell r="E676" t="str">
            <v>Locarno-Monti</v>
          </cell>
          <cell r="F676">
            <v>2477</v>
          </cell>
          <cell r="G676">
            <v>-1</v>
          </cell>
        </row>
        <row r="677">
          <cell r="E677" t="str">
            <v>Lugano</v>
          </cell>
          <cell r="F677">
            <v>2438</v>
          </cell>
          <cell r="G677">
            <v>-1</v>
          </cell>
        </row>
        <row r="678">
          <cell r="E678" t="str">
            <v>Luzern</v>
          </cell>
          <cell r="F678">
            <v>3317</v>
          </cell>
          <cell r="G678">
            <v>-6</v>
          </cell>
        </row>
        <row r="679">
          <cell r="E679" t="str">
            <v>Magadino</v>
          </cell>
          <cell r="F679">
            <v>2736</v>
          </cell>
          <cell r="G679">
            <v>-3</v>
          </cell>
        </row>
        <row r="680">
          <cell r="E680" t="str">
            <v>Montana</v>
          </cell>
          <cell r="F680">
            <v>4770</v>
          </cell>
          <cell r="G680">
            <v>-10</v>
          </cell>
        </row>
        <row r="681">
          <cell r="E681" t="str">
            <v>Neuchâtel</v>
          </cell>
          <cell r="F681">
            <v>3121</v>
          </cell>
          <cell r="G681">
            <v>-5</v>
          </cell>
        </row>
        <row r="682">
          <cell r="E682" t="str">
            <v>Payerne</v>
          </cell>
          <cell r="F682">
            <v>3413</v>
          </cell>
          <cell r="G682">
            <v>-7</v>
          </cell>
        </row>
        <row r="683">
          <cell r="E683" t="str">
            <v>Piotta</v>
          </cell>
          <cell r="F683">
            <v>3994</v>
          </cell>
          <cell r="G683">
            <v>-7</v>
          </cell>
        </row>
        <row r="684">
          <cell r="E684" t="str">
            <v>Pully</v>
          </cell>
          <cell r="F684">
            <v>2902</v>
          </cell>
          <cell r="G684">
            <v>-4</v>
          </cell>
        </row>
        <row r="685">
          <cell r="E685" t="str">
            <v>Robbia</v>
          </cell>
          <cell r="F685">
            <v>4233</v>
          </cell>
          <cell r="G685">
            <v>-8</v>
          </cell>
        </row>
        <row r="686">
          <cell r="E686" t="str">
            <v>Rünenberg</v>
          </cell>
          <cell r="F686">
            <v>3550</v>
          </cell>
          <cell r="G686">
            <v>-8</v>
          </cell>
        </row>
        <row r="687">
          <cell r="E687" t="str">
            <v>Samedan</v>
          </cell>
          <cell r="F687">
            <v>6375</v>
          </cell>
          <cell r="G687">
            <v>-18</v>
          </cell>
        </row>
        <row r="688">
          <cell r="E688" t="str">
            <v>San Bernardino</v>
          </cell>
          <cell r="F688">
            <v>5586</v>
          </cell>
          <cell r="G688">
            <v>-11</v>
          </cell>
        </row>
        <row r="689">
          <cell r="E689" t="str">
            <v>St. Gallen</v>
          </cell>
          <cell r="F689">
            <v>3844</v>
          </cell>
          <cell r="G689">
            <v>-9</v>
          </cell>
        </row>
        <row r="690">
          <cell r="E690" t="str">
            <v>Schaffhausen</v>
          </cell>
          <cell r="F690">
            <v>3443</v>
          </cell>
          <cell r="G690">
            <v>-8</v>
          </cell>
        </row>
        <row r="691">
          <cell r="E691" t="str">
            <v>Schuls</v>
          </cell>
          <cell r="F691">
            <v>4866</v>
          </cell>
          <cell r="G691">
            <v>-12</v>
          </cell>
        </row>
        <row r="692">
          <cell r="E692" t="str">
            <v>Sion</v>
          </cell>
          <cell r="F692">
            <v>3195</v>
          </cell>
          <cell r="G692">
            <v>-6</v>
          </cell>
        </row>
        <row r="693">
          <cell r="E693" t="str">
            <v>Ulrichen</v>
          </cell>
          <cell r="F693">
            <v>5546</v>
          </cell>
          <cell r="G693">
            <v>-16</v>
          </cell>
        </row>
        <row r="694">
          <cell r="E694" t="str">
            <v>Vaduz</v>
          </cell>
          <cell r="F694">
            <v>3213</v>
          </cell>
          <cell r="G694">
            <v>-8</v>
          </cell>
        </row>
        <row r="695">
          <cell r="E695" t="str">
            <v>Wynau</v>
          </cell>
          <cell r="F695">
            <v>3536</v>
          </cell>
          <cell r="G695">
            <v>-7</v>
          </cell>
        </row>
        <row r="696">
          <cell r="E696" t="str">
            <v>Zermatt</v>
          </cell>
          <cell r="F696">
            <v>5388</v>
          </cell>
          <cell r="G696">
            <v>-11</v>
          </cell>
        </row>
        <row r="697">
          <cell r="E697" t="str">
            <v>Zürich-Kloten</v>
          </cell>
          <cell r="F697">
            <v>3432</v>
          </cell>
          <cell r="G697">
            <v>-8</v>
          </cell>
        </row>
        <row r="698">
          <cell r="E698" t="str">
            <v>Zürich SMA</v>
          </cell>
          <cell r="F698">
            <v>3440</v>
          </cell>
          <cell r="G698">
            <v>-8</v>
          </cell>
        </row>
        <row r="711">
          <cell r="G711">
            <v>5.333333333333333</v>
          </cell>
        </row>
        <row r="719">
          <cell r="B719" t="str">
            <v>MFH</v>
          </cell>
          <cell r="C719">
            <v>90</v>
          </cell>
          <cell r="D719">
            <v>130</v>
          </cell>
        </row>
        <row r="720">
          <cell r="B720" t="str">
            <v>EFH</v>
          </cell>
          <cell r="C720">
            <v>100</v>
          </cell>
          <cell r="D720">
            <v>145</v>
          </cell>
        </row>
        <row r="721">
          <cell r="B721" t="str">
            <v>Verwaltung</v>
          </cell>
          <cell r="C721">
            <v>110</v>
          </cell>
          <cell r="D721">
            <v>150</v>
          </cell>
        </row>
        <row r="722">
          <cell r="B722" t="str">
            <v>Schule</v>
          </cell>
          <cell r="C722">
            <v>90</v>
          </cell>
          <cell r="D722">
            <v>130</v>
          </cell>
        </row>
        <row r="723">
          <cell r="B723" t="str">
            <v>Verkauf</v>
          </cell>
          <cell r="C723">
            <v>170</v>
          </cell>
          <cell r="D723">
            <v>210</v>
          </cell>
        </row>
        <row r="724">
          <cell r="B724" t="str">
            <v>Restaurant</v>
          </cell>
          <cell r="C724">
            <v>120</v>
          </cell>
          <cell r="D724">
            <v>160</v>
          </cell>
        </row>
        <row r="725">
          <cell r="B725" t="str">
            <v>Vers.-Lokal</v>
          </cell>
          <cell r="C725">
            <v>140</v>
          </cell>
          <cell r="D725">
            <v>180</v>
          </cell>
        </row>
        <row r="726">
          <cell r="B726" t="str">
            <v>Spitäler</v>
          </cell>
          <cell r="C726">
            <v>160</v>
          </cell>
          <cell r="D726">
            <v>200</v>
          </cell>
        </row>
        <row r="727">
          <cell r="B727" t="str">
            <v>Industrie</v>
          </cell>
          <cell r="C727">
            <v>140</v>
          </cell>
          <cell r="D727">
            <v>180</v>
          </cell>
        </row>
        <row r="728">
          <cell r="B728" t="str">
            <v>Lager</v>
          </cell>
          <cell r="C728">
            <v>140</v>
          </cell>
          <cell r="D728">
            <v>180</v>
          </cell>
        </row>
        <row r="729">
          <cell r="B729" t="str">
            <v>Sportbau</v>
          </cell>
          <cell r="C729">
            <v>140</v>
          </cell>
          <cell r="D729">
            <v>180</v>
          </cell>
        </row>
        <row r="730">
          <cell r="B730" t="str">
            <v>Hallenbad</v>
          </cell>
          <cell r="C730">
            <v>140</v>
          </cell>
          <cell r="D730">
            <v>180</v>
          </cell>
        </row>
        <row r="733">
          <cell r="B733" t="str">
            <v>MFH</v>
          </cell>
          <cell r="C733">
            <v>8</v>
          </cell>
          <cell r="D733">
            <v>10</v>
          </cell>
        </row>
        <row r="734">
          <cell r="B734" t="str">
            <v>EFH</v>
          </cell>
          <cell r="C734">
            <v>8</v>
          </cell>
          <cell r="D734">
            <v>10.5</v>
          </cell>
        </row>
        <row r="735">
          <cell r="B735" t="str">
            <v>Verwaltung</v>
          </cell>
          <cell r="C735">
            <v>8</v>
          </cell>
          <cell r="D735">
            <v>11</v>
          </cell>
        </row>
        <row r="736">
          <cell r="B736" t="str">
            <v>Schule</v>
          </cell>
          <cell r="C736">
            <v>8</v>
          </cell>
          <cell r="D736">
            <v>11</v>
          </cell>
        </row>
        <row r="737">
          <cell r="B737" t="str">
            <v>Verkauf</v>
          </cell>
          <cell r="C737">
            <v>11</v>
          </cell>
          <cell r="D737">
            <v>16</v>
          </cell>
        </row>
        <row r="738">
          <cell r="B738" t="str">
            <v>Restaurant</v>
          </cell>
          <cell r="C738">
            <v>8</v>
          </cell>
          <cell r="D738">
            <v>13</v>
          </cell>
        </row>
        <row r="739">
          <cell r="B739" t="str">
            <v>Vers.-Lokal</v>
          </cell>
          <cell r="C739">
            <v>11</v>
          </cell>
          <cell r="D739">
            <v>14</v>
          </cell>
        </row>
        <row r="740">
          <cell r="B740" t="str">
            <v>Spitäler</v>
          </cell>
          <cell r="C740">
            <v>11</v>
          </cell>
          <cell r="D740">
            <v>16</v>
          </cell>
        </row>
        <row r="741">
          <cell r="B741" t="str">
            <v>Industrie</v>
          </cell>
          <cell r="C741">
            <v>11</v>
          </cell>
          <cell r="D741">
            <v>14</v>
          </cell>
        </row>
        <row r="742">
          <cell r="B742" t="str">
            <v>Lager</v>
          </cell>
          <cell r="C742">
            <v>11</v>
          </cell>
          <cell r="D742">
            <v>14</v>
          </cell>
        </row>
        <row r="743">
          <cell r="B743" t="str">
            <v>Sportbau</v>
          </cell>
          <cell r="C743">
            <v>11</v>
          </cell>
          <cell r="D743">
            <v>14</v>
          </cell>
        </row>
        <row r="744">
          <cell r="B744" t="str">
            <v>Hallenbad</v>
          </cell>
          <cell r="C744">
            <v>11</v>
          </cell>
          <cell r="D744">
            <v>14</v>
          </cell>
        </row>
        <row r="746">
          <cell r="C746">
            <v>159.6</v>
          </cell>
        </row>
        <row r="748">
          <cell r="C748">
            <v>5</v>
          </cell>
        </row>
        <row r="749">
          <cell r="C749">
            <v>3</v>
          </cell>
        </row>
        <row r="750">
          <cell r="C750">
            <v>13.3</v>
          </cell>
        </row>
        <row r="752">
          <cell r="C752">
            <v>0.5</v>
          </cell>
        </row>
        <row r="753">
          <cell r="C753">
            <v>0.30000000000000004</v>
          </cell>
        </row>
        <row r="756">
          <cell r="C756">
            <v>30</v>
          </cell>
        </row>
        <row r="757">
          <cell r="C757">
            <v>50</v>
          </cell>
        </row>
        <row r="758">
          <cell r="C758">
            <v>2.8</v>
          </cell>
        </row>
        <row r="759">
          <cell r="C759">
            <v>4.7</v>
          </cell>
        </row>
        <row r="766">
          <cell r="C766">
            <v>0.1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ngaben"/>
      <sheetName val="Tabelle2"/>
    </sheetNames>
    <sheetDataSet>
      <sheetData sheetId="0">
        <row r="19">
          <cell r="K19">
            <v>0</v>
          </cell>
        </row>
        <row r="64">
          <cell r="K64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</v>
          </cell>
        </row>
        <row r="91"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ERGI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sonnendach.ch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54"/>
  <sheetViews>
    <sheetView showGridLines="0" tabSelected="1" zoomScaleNormal="100" zoomScaleSheetLayoutView="100" workbookViewId="0">
      <selection activeCell="D49" sqref="D49:G50"/>
    </sheetView>
  </sheetViews>
  <sheetFormatPr baseColWidth="10" defaultColWidth="11.42578125" defaultRowHeight="12" x14ac:dyDescent="0.2"/>
  <cols>
    <col min="1" max="1" width="3.42578125" style="2" customWidth="1"/>
    <col min="2" max="2" width="11.42578125" style="9" customWidth="1"/>
    <col min="3" max="3" width="11.140625" style="9" customWidth="1"/>
    <col min="4" max="4" width="13.7109375" style="9" customWidth="1"/>
    <col min="5" max="5" width="6" style="9" customWidth="1"/>
    <col min="6" max="6" width="6.28515625" style="9" customWidth="1"/>
    <col min="7" max="10" width="11.7109375" style="9" customWidth="1"/>
    <col min="11" max="11" width="0.7109375" style="9" customWidth="1"/>
    <col min="12" max="12" width="8.28515625" style="9" customWidth="1"/>
    <col min="13" max="13" width="2.7109375" style="8" customWidth="1"/>
    <col min="14" max="14" width="3.140625" style="8" customWidth="1"/>
    <col min="15" max="15" width="8.7109375" style="106" hidden="1" customWidth="1"/>
    <col min="16" max="16" width="6.42578125" style="9" hidden="1" customWidth="1"/>
    <col min="17" max="17" width="11.42578125" style="9" hidden="1" customWidth="1"/>
    <col min="18" max="16384" width="11.42578125" style="9"/>
  </cols>
  <sheetData>
    <row r="1" spans="1:17" ht="9.9499999999999993" customHeight="1" x14ac:dyDescent="0.2">
      <c r="B1" s="3" t="s">
        <v>25</v>
      </c>
      <c r="C1" s="3"/>
      <c r="D1" s="4"/>
      <c r="E1" s="4"/>
      <c r="F1" s="5"/>
      <c r="G1" s="4"/>
      <c r="H1" s="4"/>
      <c r="I1" s="4"/>
      <c r="J1" s="6"/>
      <c r="K1" s="4"/>
      <c r="L1" s="7" t="s">
        <v>94</v>
      </c>
    </row>
    <row r="2" spans="1:17" ht="17.100000000000001" customHeight="1" x14ac:dyDescent="0.2">
      <c r="B2" s="10"/>
      <c r="C2" s="11"/>
      <c r="D2" s="11"/>
      <c r="E2" s="12"/>
      <c r="F2" s="10"/>
      <c r="G2" s="12"/>
      <c r="H2" s="165" t="s">
        <v>22</v>
      </c>
      <c r="I2" s="166"/>
      <c r="J2" s="166"/>
      <c r="K2" s="166"/>
      <c r="L2" s="167"/>
      <c r="O2" s="107" t="s">
        <v>21</v>
      </c>
      <c r="P2" s="1">
        <v>0</v>
      </c>
      <c r="Q2" s="1">
        <v>0</v>
      </c>
    </row>
    <row r="3" spans="1:17" ht="17.100000000000001" customHeight="1" x14ac:dyDescent="0.3">
      <c r="B3" s="13">
        <v>1</v>
      </c>
      <c r="C3" s="14"/>
      <c r="D3" s="15"/>
      <c r="E3" s="16">
        <v>0</v>
      </c>
      <c r="F3" s="168" t="s">
        <v>23</v>
      </c>
      <c r="G3" s="169"/>
      <c r="H3" s="170" t="s">
        <v>24</v>
      </c>
      <c r="I3" s="171"/>
      <c r="J3" s="171"/>
      <c r="K3" s="171"/>
      <c r="L3" s="172"/>
    </row>
    <row r="4" spans="1:17" ht="17.100000000000001" customHeight="1" x14ac:dyDescent="0.2">
      <c r="B4" s="17"/>
      <c r="C4" s="18"/>
      <c r="D4" s="18"/>
      <c r="E4" s="19"/>
      <c r="F4" s="17"/>
      <c r="G4" s="19"/>
      <c r="H4" s="173" t="s">
        <v>26</v>
      </c>
      <c r="I4" s="174"/>
      <c r="J4" s="174"/>
      <c r="K4" s="174"/>
      <c r="L4" s="175"/>
    </row>
    <row r="5" spans="1:17" ht="9.9499999999999993" customHeight="1" x14ac:dyDescent="0.2">
      <c r="B5" s="4"/>
      <c r="C5" s="4"/>
      <c r="D5" s="4"/>
      <c r="E5" s="4"/>
      <c r="F5" s="5"/>
      <c r="G5" s="4"/>
      <c r="H5" s="4"/>
      <c r="I5" s="4"/>
      <c r="J5" s="6"/>
      <c r="K5" s="4"/>
      <c r="L5" s="20"/>
    </row>
    <row r="6" spans="1:17" ht="20.100000000000001" customHeight="1" x14ac:dyDescent="0.2">
      <c r="A6" s="21" t="s">
        <v>60</v>
      </c>
      <c r="B6" s="22" t="s">
        <v>20</v>
      </c>
      <c r="C6" s="23"/>
      <c r="D6" s="159"/>
      <c r="E6" s="159"/>
      <c r="F6" s="159"/>
      <c r="G6" s="159"/>
      <c r="H6" s="159"/>
      <c r="I6" s="159"/>
      <c r="J6" s="159"/>
      <c r="K6" s="159"/>
      <c r="L6" s="160"/>
      <c r="O6" s="108"/>
      <c r="P6" s="24"/>
      <c r="Q6" s="24"/>
    </row>
    <row r="7" spans="1:17" ht="9.75" customHeight="1" x14ac:dyDescent="0.2">
      <c r="A7" s="21"/>
      <c r="G7" s="25"/>
      <c r="H7" s="25"/>
      <c r="O7" s="108"/>
      <c r="P7" s="24"/>
      <c r="Q7" s="24"/>
    </row>
    <row r="8" spans="1:17" ht="20.100000000000001" customHeight="1" x14ac:dyDescent="0.2">
      <c r="A8" s="21" t="s">
        <v>17</v>
      </c>
      <c r="B8" s="26" t="s">
        <v>19</v>
      </c>
      <c r="C8" s="27"/>
      <c r="D8" s="28"/>
      <c r="E8" s="29" t="s">
        <v>0</v>
      </c>
      <c r="F8" s="30"/>
      <c r="G8" s="30"/>
      <c r="H8" s="30"/>
      <c r="I8" s="30"/>
      <c r="J8" s="30"/>
      <c r="K8" s="30"/>
      <c r="L8" s="31"/>
      <c r="O8" s="108"/>
      <c r="P8" s="24"/>
      <c r="Q8" s="24"/>
    </row>
    <row r="9" spans="1:17" ht="20.100000000000001" customHeight="1" x14ac:dyDescent="0.2">
      <c r="A9" s="21" t="s">
        <v>61</v>
      </c>
      <c r="B9" s="32" t="s">
        <v>14</v>
      </c>
      <c r="C9" s="33"/>
      <c r="D9" s="33"/>
      <c r="E9" s="33"/>
      <c r="F9" s="33"/>
      <c r="G9" s="161" t="s">
        <v>16</v>
      </c>
      <c r="H9" s="162"/>
      <c r="I9" s="161" t="s">
        <v>27</v>
      </c>
      <c r="J9" s="162"/>
      <c r="K9" s="34"/>
      <c r="L9" s="35"/>
      <c r="O9" s="108"/>
      <c r="P9" s="24"/>
      <c r="Q9" s="24"/>
    </row>
    <row r="10" spans="1:17" ht="20.100000000000001" customHeight="1" x14ac:dyDescent="0.2">
      <c r="A10" s="21" t="s">
        <v>85</v>
      </c>
      <c r="B10" s="176" t="s">
        <v>28</v>
      </c>
      <c r="C10" s="177"/>
      <c r="D10" s="177"/>
      <c r="E10" s="178"/>
      <c r="F10" s="179"/>
      <c r="G10" s="105"/>
      <c r="H10" s="136" t="s">
        <v>29</v>
      </c>
      <c r="I10" s="105"/>
      <c r="J10" s="136" t="s">
        <v>29</v>
      </c>
      <c r="K10" s="36"/>
      <c r="L10" s="37"/>
      <c r="O10" s="108"/>
      <c r="P10" s="24"/>
      <c r="Q10" s="24"/>
    </row>
    <row r="11" spans="1:17" ht="20.100000000000001" customHeight="1" x14ac:dyDescent="0.2">
      <c r="A11" s="21" t="s">
        <v>62</v>
      </c>
      <c r="B11" s="180" t="s">
        <v>30</v>
      </c>
      <c r="C11" s="181"/>
      <c r="D11" s="181"/>
      <c r="E11" s="163"/>
      <c r="F11" s="164"/>
      <c r="G11" s="38">
        <f>G10/2</f>
        <v>0</v>
      </c>
      <c r="H11" s="39" t="s">
        <v>29</v>
      </c>
      <c r="I11" s="38">
        <f>I10/4</f>
        <v>0</v>
      </c>
      <c r="J11" s="39" t="s">
        <v>29</v>
      </c>
      <c r="K11" s="38"/>
      <c r="L11" s="40" t="s">
        <v>0</v>
      </c>
      <c r="O11" s="108"/>
      <c r="P11" s="24"/>
      <c r="Q11" s="24"/>
    </row>
    <row r="12" spans="1:17" ht="9.75" customHeight="1" x14ac:dyDescent="0.2">
      <c r="A12" s="21"/>
      <c r="G12" s="25"/>
      <c r="H12" s="25"/>
      <c r="O12" s="108"/>
      <c r="P12" s="24"/>
      <c r="Q12" s="24"/>
    </row>
    <row r="13" spans="1:17" ht="20.100000000000001" customHeight="1" x14ac:dyDescent="0.2">
      <c r="A13" s="21" t="s">
        <v>15</v>
      </c>
      <c r="B13" s="26" t="s">
        <v>31</v>
      </c>
      <c r="C13" s="27"/>
      <c r="D13" s="28"/>
      <c r="E13" s="29" t="s">
        <v>0</v>
      </c>
      <c r="F13" s="30"/>
      <c r="G13" s="30"/>
      <c r="H13" s="30"/>
      <c r="I13" s="41"/>
      <c r="J13" s="42" t="str">
        <f>IF(O25=TRUE,"Nachweis für "&amp;P13&amp;" kW und Ersatzabgabe für      "&amp;G25/1000,IF(O26=TRUE,"Antrag eingereicht, siehe Gesuchsschreiben"&amp;"      "&amp;P13,O13&amp;"      "&amp;P13))</f>
        <v>erfüllt      0</v>
      </c>
      <c r="K13" s="30"/>
      <c r="L13" s="43" t="s">
        <v>46</v>
      </c>
      <c r="O13" s="120" t="str">
        <f>IF(P14&lt;=P13,"erfüllt","nicht erfüllt")</f>
        <v>erfüllt</v>
      </c>
      <c r="P13" s="24">
        <f>SUM(P15:P31)</f>
        <v>0</v>
      </c>
      <c r="Q13" s="44"/>
    </row>
    <row r="14" spans="1:17" ht="20.100000000000001" customHeight="1" x14ac:dyDescent="0.2">
      <c r="A14" s="21" t="s">
        <v>18</v>
      </c>
      <c r="B14" s="32"/>
      <c r="C14" s="33"/>
      <c r="D14" s="33"/>
      <c r="E14" s="45"/>
      <c r="F14" s="46"/>
      <c r="G14" s="47" t="str">
        <f>"min. Anzahl Module " &amp; ROUND((G11+I11)/2,0)</f>
        <v>min. Anzahl Module 0</v>
      </c>
      <c r="H14" s="46" t="s">
        <v>34</v>
      </c>
      <c r="I14" s="46"/>
      <c r="J14" s="47" t="str">
        <f>"minimale Leistung = " &amp; P14</f>
        <v>minimale Leistung = 0</v>
      </c>
      <c r="K14" s="46"/>
      <c r="L14" s="48" t="s">
        <v>46</v>
      </c>
      <c r="O14" s="108"/>
      <c r="P14" s="24">
        <f>(G11+I11)*0.2</f>
        <v>0</v>
      </c>
      <c r="Q14" s="24"/>
    </row>
    <row r="15" spans="1:17" ht="20.100000000000001" customHeight="1" x14ac:dyDescent="0.2">
      <c r="A15" s="21" t="s">
        <v>63</v>
      </c>
      <c r="B15" s="49" t="s">
        <v>32</v>
      </c>
      <c r="C15" s="50"/>
      <c r="D15" s="50"/>
      <c r="E15" s="51"/>
      <c r="F15" s="29"/>
      <c r="G15" s="29"/>
      <c r="H15" s="29"/>
      <c r="I15" s="29"/>
      <c r="J15" s="29"/>
      <c r="K15" s="29"/>
      <c r="L15" s="37"/>
      <c r="O15" s="24" t="b">
        <f xml:space="preserve"> IF(O16=FALSE, IF(O17=FALSE,IF(O19=FALSE, FALSE,TRUE),TRUE),TRUE)</f>
        <v>0</v>
      </c>
      <c r="P15" s="24"/>
      <c r="Q15" s="44"/>
    </row>
    <row r="16" spans="1:17" ht="20.100000000000001" customHeight="1" x14ac:dyDescent="0.2">
      <c r="A16" s="21" t="s">
        <v>64</v>
      </c>
      <c r="B16" s="52" t="s">
        <v>37</v>
      </c>
      <c r="C16" s="53"/>
      <c r="D16" s="53"/>
      <c r="E16" s="54"/>
      <c r="F16" s="55" t="s">
        <v>33</v>
      </c>
      <c r="G16" s="131"/>
      <c r="H16" s="137" t="s">
        <v>34</v>
      </c>
      <c r="I16" s="56"/>
      <c r="J16" s="55" t="str">
        <f>"Leistung = " &amp; P16</f>
        <v>Leistung = 0</v>
      </c>
      <c r="K16" s="56"/>
      <c r="L16" s="57" t="s">
        <v>35</v>
      </c>
      <c r="O16" s="24" t="b">
        <f>IF(G16&gt;0,TRUE,FALSE)</f>
        <v>0</v>
      </c>
      <c r="P16" s="24">
        <f>IF(O16=TRUE, G16*0.4, 0)</f>
        <v>0</v>
      </c>
      <c r="Q16" s="44"/>
    </row>
    <row r="17" spans="1:17" ht="20.100000000000001" customHeight="1" x14ac:dyDescent="0.2">
      <c r="A17" s="21" t="s">
        <v>65</v>
      </c>
      <c r="B17" s="58" t="s">
        <v>44</v>
      </c>
      <c r="C17" s="59"/>
      <c r="D17" s="59"/>
      <c r="E17" s="60"/>
      <c r="F17" s="61" t="s">
        <v>33</v>
      </c>
      <c r="G17" s="132"/>
      <c r="H17" s="138" t="s">
        <v>34</v>
      </c>
      <c r="I17" s="62"/>
      <c r="J17" s="61" t="str">
        <f>"Leistung = " &amp; P17</f>
        <v>Leistung = 0</v>
      </c>
      <c r="K17" s="63"/>
      <c r="L17" s="64" t="s">
        <v>35</v>
      </c>
      <c r="O17" s="24" t="b">
        <f>IF((G17+G18)&gt;0,TRUE,FALSE)</f>
        <v>0</v>
      </c>
      <c r="P17" s="24">
        <f>G17*IF(G18&lt;200,200,G18)/1000</f>
        <v>0</v>
      </c>
      <c r="Q17" s="24"/>
    </row>
    <row r="18" spans="1:17" ht="20.100000000000001" customHeight="1" x14ac:dyDescent="0.2">
      <c r="A18" s="21" t="s">
        <v>66</v>
      </c>
      <c r="B18" s="65" t="s">
        <v>43</v>
      </c>
      <c r="C18" s="184"/>
      <c r="D18" s="184"/>
      <c r="E18" s="66"/>
      <c r="F18" s="67" t="s">
        <v>36</v>
      </c>
      <c r="G18" s="133"/>
      <c r="H18" s="139" t="s">
        <v>108</v>
      </c>
      <c r="I18" s="68"/>
      <c r="J18" s="69"/>
      <c r="K18" s="70"/>
      <c r="L18" s="71"/>
      <c r="O18" s="108"/>
      <c r="P18" s="24"/>
      <c r="Q18" s="24"/>
    </row>
    <row r="19" spans="1:17" ht="20.100000000000001" customHeight="1" x14ac:dyDescent="0.2">
      <c r="A19" s="21" t="s">
        <v>67</v>
      </c>
      <c r="B19" s="58" t="s">
        <v>38</v>
      </c>
      <c r="C19" s="59"/>
      <c r="D19" s="59"/>
      <c r="E19" s="60"/>
      <c r="F19" s="61" t="s">
        <v>39</v>
      </c>
      <c r="G19" s="132"/>
      <c r="H19" s="138" t="s">
        <v>29</v>
      </c>
      <c r="I19" s="63"/>
      <c r="J19" s="61" t="str">
        <f>"anrechenbar = " &amp; P19</f>
        <v>anrechenbar = 0</v>
      </c>
      <c r="K19" s="63"/>
      <c r="L19" s="64" t="s">
        <v>35</v>
      </c>
      <c r="O19" s="24" t="b">
        <f>IF(G19&gt;0,TRUE,FALSE)</f>
        <v>0</v>
      </c>
      <c r="P19" s="24">
        <f>IF(Dachart="Schrägdach",G19*0.2,G19*0.2*3)</f>
        <v>0</v>
      </c>
      <c r="Q19" s="24" t="s">
        <v>40</v>
      </c>
    </row>
    <row r="20" spans="1:17" ht="20.100000000000001" customHeight="1" x14ac:dyDescent="0.2">
      <c r="A20" s="21" t="s">
        <v>68</v>
      </c>
      <c r="B20" s="118"/>
      <c r="C20" s="119"/>
      <c r="D20" s="119"/>
      <c r="E20" s="66"/>
      <c r="F20" s="69" t="s">
        <v>42</v>
      </c>
      <c r="G20" s="182" t="s">
        <v>41</v>
      </c>
      <c r="H20" s="183"/>
      <c r="I20" s="70"/>
      <c r="J20" s="69"/>
      <c r="K20" s="70"/>
      <c r="L20" s="71"/>
      <c r="O20" s="108"/>
      <c r="P20" s="24"/>
      <c r="Q20" s="24" t="s">
        <v>41</v>
      </c>
    </row>
    <row r="21" spans="1:17" ht="20.100000000000001" customHeight="1" x14ac:dyDescent="0.2">
      <c r="A21" s="21" t="s">
        <v>13</v>
      </c>
      <c r="B21" s="104" t="s">
        <v>50</v>
      </c>
      <c r="C21" s="114"/>
      <c r="D21" s="114"/>
      <c r="E21" s="86"/>
      <c r="F21" s="115" t="s">
        <v>49</v>
      </c>
      <c r="G21" s="134"/>
      <c r="H21" s="140" t="s">
        <v>35</v>
      </c>
      <c r="I21" s="117"/>
      <c r="J21" s="115" t="str">
        <f>"Leistung = " &amp; P21</f>
        <v>Leistung = 0</v>
      </c>
      <c r="K21" s="87"/>
      <c r="L21" s="116" t="s">
        <v>35</v>
      </c>
      <c r="O21" s="24" t="b">
        <f>IF(G21&gt;0,TRUE,FALSE)</f>
        <v>0</v>
      </c>
      <c r="P21" s="113">
        <f>G21</f>
        <v>0</v>
      </c>
      <c r="Q21" s="24"/>
    </row>
    <row r="22" spans="1:17" ht="20.100000000000001" customHeight="1" x14ac:dyDescent="0.2">
      <c r="A22" s="21" t="s">
        <v>69</v>
      </c>
      <c r="B22" s="74" t="s">
        <v>51</v>
      </c>
      <c r="C22" s="75"/>
      <c r="D22" s="75"/>
      <c r="E22" s="76"/>
      <c r="F22" s="77" t="s">
        <v>47</v>
      </c>
      <c r="G22" s="135"/>
      <c r="H22" s="141" t="s">
        <v>48</v>
      </c>
      <c r="I22" s="78"/>
      <c r="J22" s="77" t="str">
        <f>"anrechenbar = " &amp; P22</f>
        <v>anrechenbar = 0</v>
      </c>
      <c r="K22" s="78"/>
      <c r="L22" s="79" t="s">
        <v>35</v>
      </c>
      <c r="O22" s="24" t="b">
        <f>IF(G22&gt;0,TRUE,FALSE)</f>
        <v>0</v>
      </c>
      <c r="P22" s="24">
        <f>G22/1000</f>
        <v>0</v>
      </c>
      <c r="Q22" s="24"/>
    </row>
    <row r="23" spans="1:17" ht="20.100000000000001" customHeight="1" x14ac:dyDescent="0.2">
      <c r="A23" s="21" t="s">
        <v>70</v>
      </c>
      <c r="B23" s="49" t="s">
        <v>45</v>
      </c>
      <c r="C23" s="50"/>
      <c r="D23" s="50"/>
      <c r="E23" s="51"/>
      <c r="F23" s="29"/>
      <c r="G23" s="29"/>
      <c r="H23" s="29"/>
      <c r="I23" s="29"/>
      <c r="J23" s="29"/>
      <c r="K23" s="29"/>
      <c r="L23" s="37"/>
      <c r="O23" s="24" t="b">
        <f>O24</f>
        <v>0</v>
      </c>
      <c r="P23" s="24"/>
      <c r="Q23" s="44"/>
    </row>
    <row r="24" spans="1:17" ht="20.100000000000001" customHeight="1" x14ac:dyDescent="0.2">
      <c r="A24" s="21" t="s">
        <v>71</v>
      </c>
      <c r="B24" s="72" t="s">
        <v>43</v>
      </c>
      <c r="C24" s="185"/>
      <c r="D24" s="185"/>
      <c r="E24" s="54"/>
      <c r="F24" s="73" t="s">
        <v>36</v>
      </c>
      <c r="G24" s="131"/>
      <c r="H24" s="137" t="s">
        <v>46</v>
      </c>
      <c r="I24" s="56"/>
      <c r="J24" s="55" t="str">
        <f>"Leistung = " &amp; P24</f>
        <v>Leistung = 0</v>
      </c>
      <c r="K24" s="56"/>
      <c r="L24" s="57" t="s">
        <v>46</v>
      </c>
      <c r="O24" s="24" t="b">
        <f>IF(G24&gt;0,TRUE,FALSE)</f>
        <v>0</v>
      </c>
      <c r="P24" s="113">
        <f>G24</f>
        <v>0</v>
      </c>
      <c r="Q24" s="44"/>
    </row>
    <row r="25" spans="1:17" ht="20.100000000000001" customHeight="1" x14ac:dyDescent="0.2">
      <c r="A25" s="21" t="s">
        <v>72</v>
      </c>
      <c r="B25" s="204" t="s">
        <v>53</v>
      </c>
      <c r="C25" s="205"/>
      <c r="D25" s="205"/>
      <c r="E25" s="80"/>
      <c r="F25" s="81" t="s">
        <v>54</v>
      </c>
      <c r="G25" s="82">
        <f>IF((P14-P13)*1000&lt;1000,0,(P14-P13)*1000)</f>
        <v>0</v>
      </c>
      <c r="H25" s="83" t="s">
        <v>48</v>
      </c>
      <c r="I25" s="84"/>
      <c r="J25" s="84"/>
      <c r="K25" s="84"/>
      <c r="L25" s="85"/>
      <c r="O25" s="108" t="b">
        <v>0</v>
      </c>
      <c r="P25" s="24"/>
    </row>
    <row r="26" spans="1:17" ht="20.100000000000001" customHeight="1" x14ac:dyDescent="0.2">
      <c r="A26" s="21" t="s">
        <v>73</v>
      </c>
      <c r="B26" s="49" t="s">
        <v>52</v>
      </c>
      <c r="C26" s="50"/>
      <c r="D26" s="50"/>
      <c r="E26" s="51"/>
      <c r="F26" s="29"/>
      <c r="G26" s="29"/>
      <c r="H26" s="29"/>
      <c r="I26" s="29"/>
      <c r="J26" s="29"/>
      <c r="K26" s="29"/>
      <c r="L26" s="37"/>
      <c r="O26" s="24" t="b">
        <f xml:space="preserve"> IF(O27=FALSE, IF(O28=FALSE,IF(O29=FALSE,IF(O30=FALSE, IF(O31=FALSE, FALSE,TRUE),TRUE),TRUE),TRUE),TRUE)</f>
        <v>0</v>
      </c>
      <c r="P26" s="24"/>
      <c r="Q26" s="44"/>
    </row>
    <row r="27" spans="1:17" ht="20.100000000000001" customHeight="1" x14ac:dyDescent="0.2">
      <c r="A27" s="21" t="s">
        <v>74</v>
      </c>
      <c r="B27" s="52" t="s">
        <v>55</v>
      </c>
      <c r="C27" s="53"/>
      <c r="D27" s="53"/>
      <c r="E27" s="54"/>
      <c r="F27" s="55"/>
      <c r="G27" s="56"/>
      <c r="H27" s="56"/>
      <c r="I27" s="56"/>
      <c r="J27" s="55"/>
      <c r="K27" s="56"/>
      <c r="L27" s="57"/>
      <c r="O27" s="108" t="b">
        <v>0</v>
      </c>
      <c r="P27" s="24"/>
      <c r="Q27" s="44"/>
    </row>
    <row r="28" spans="1:17" ht="20.100000000000001" customHeight="1" x14ac:dyDescent="0.2">
      <c r="A28" s="21" t="s">
        <v>75</v>
      </c>
      <c r="B28" s="52" t="s">
        <v>57</v>
      </c>
      <c r="C28" s="59"/>
      <c r="D28" s="59"/>
      <c r="E28" s="60"/>
      <c r="F28" s="55"/>
      <c r="G28" s="56"/>
      <c r="H28" s="56"/>
      <c r="I28" s="56"/>
      <c r="J28" s="61"/>
      <c r="K28" s="63"/>
      <c r="L28" s="64"/>
      <c r="O28" s="108" t="b">
        <v>0</v>
      </c>
      <c r="P28" s="24"/>
      <c r="Q28" s="24"/>
    </row>
    <row r="29" spans="1:17" ht="20.100000000000001" customHeight="1" x14ac:dyDescent="0.2">
      <c r="A29" s="21" t="s">
        <v>76</v>
      </c>
      <c r="B29" s="52" t="s">
        <v>56</v>
      </c>
      <c r="C29" s="59"/>
      <c r="D29" s="59"/>
      <c r="E29" s="60"/>
      <c r="F29" s="55"/>
      <c r="G29" s="56"/>
      <c r="H29" s="56"/>
      <c r="I29" s="56"/>
      <c r="J29" s="61"/>
      <c r="K29" s="63"/>
      <c r="L29" s="64"/>
      <c r="O29" s="108" t="b">
        <v>0</v>
      </c>
      <c r="P29" s="24"/>
      <c r="Q29" s="24"/>
    </row>
    <row r="30" spans="1:17" ht="20.100000000000001" customHeight="1" x14ac:dyDescent="0.2">
      <c r="A30" s="21" t="s">
        <v>3</v>
      </c>
      <c r="B30" s="52" t="s">
        <v>59</v>
      </c>
      <c r="C30" s="59"/>
      <c r="D30" s="59"/>
      <c r="E30" s="60"/>
      <c r="F30" s="55"/>
      <c r="G30" s="56"/>
      <c r="H30" s="56"/>
      <c r="I30" s="56"/>
      <c r="J30" s="61"/>
      <c r="K30" s="63"/>
      <c r="L30" s="64"/>
      <c r="O30" s="108" t="b">
        <v>0</v>
      </c>
      <c r="P30" s="24"/>
      <c r="Q30" s="24"/>
    </row>
    <row r="31" spans="1:17" ht="20.100000000000001" customHeight="1" x14ac:dyDescent="0.2">
      <c r="A31" s="21" t="s">
        <v>2</v>
      </c>
      <c r="B31" s="74" t="s">
        <v>58</v>
      </c>
      <c r="C31" s="75"/>
      <c r="D31" s="75"/>
      <c r="E31" s="76"/>
      <c r="F31" s="77"/>
      <c r="G31" s="78"/>
      <c r="H31" s="78"/>
      <c r="I31" s="78"/>
      <c r="J31" s="77"/>
      <c r="K31" s="78"/>
      <c r="L31" s="79"/>
      <c r="O31" s="108" t="b">
        <v>0</v>
      </c>
      <c r="P31" s="24"/>
      <c r="Q31" s="24"/>
    </row>
    <row r="32" spans="1:17" ht="9.75" customHeight="1" x14ac:dyDescent="0.2">
      <c r="A32" s="21"/>
      <c r="G32" s="25"/>
      <c r="H32" s="25"/>
      <c r="O32" s="108"/>
      <c r="P32" s="24"/>
      <c r="Q32" s="24"/>
    </row>
    <row r="33" spans="1:17" ht="20.100000000000001" customHeight="1" x14ac:dyDescent="0.2">
      <c r="A33" s="21" t="s">
        <v>1</v>
      </c>
      <c r="B33" s="26" t="s">
        <v>79</v>
      </c>
      <c r="C33" s="27"/>
      <c r="D33" s="28"/>
      <c r="E33" s="29" t="s">
        <v>0</v>
      </c>
      <c r="F33" s="30"/>
      <c r="G33" s="30"/>
      <c r="H33" s="30"/>
      <c r="I33" s="41"/>
      <c r="J33" s="42"/>
      <c r="K33" s="30"/>
      <c r="L33" s="43"/>
      <c r="O33" s="109"/>
      <c r="P33" s="24"/>
      <c r="Q33" s="44"/>
    </row>
    <row r="34" spans="1:17" ht="20.100000000000001" customHeight="1" x14ac:dyDescent="0.2">
      <c r="A34" s="21" t="s">
        <v>95</v>
      </c>
      <c r="B34" s="104" t="s">
        <v>80</v>
      </c>
      <c r="C34" s="25"/>
      <c r="D34" s="25"/>
      <c r="E34" s="86"/>
      <c r="F34" s="87"/>
      <c r="G34" s="87"/>
      <c r="H34" s="87" t="s">
        <v>81</v>
      </c>
      <c r="I34" s="87"/>
      <c r="J34" s="87"/>
      <c r="K34" s="87"/>
      <c r="L34" s="112"/>
      <c r="O34" s="24" t="b">
        <f>IF(O16, TRUE, IF(O17,TRUE,IF(O19,TRUE,IF(O24,TRUE,IF(O28=TRUE,TRUE,IF(O29=TRUE,TRUE,IF(O30=TRUE,TRUE,IF(O31=TRUE,TRUE,FALSE))))))))</f>
        <v>0</v>
      </c>
      <c r="P34" s="24"/>
      <c r="Q34" s="44"/>
    </row>
    <row r="35" spans="1:17" ht="20.100000000000001" customHeight="1" x14ac:dyDescent="0.2">
      <c r="A35" s="21" t="s">
        <v>96</v>
      </c>
      <c r="B35" s="104" t="s">
        <v>82</v>
      </c>
      <c r="C35" s="25"/>
      <c r="D35" s="25"/>
      <c r="E35" s="86"/>
      <c r="F35" s="87"/>
      <c r="G35" s="87"/>
      <c r="H35" s="202"/>
      <c r="I35" s="202"/>
      <c r="J35" s="202"/>
      <c r="K35" s="202"/>
      <c r="L35" s="203"/>
      <c r="O35" s="24" t="b">
        <f>IF(O17,TRUE,IF(O24,TRUE,IF(O28=TRUE,TRUE,IF(O29=TRUE,TRUE,IF(O31=TRUE,TRUE,FALSE)))))</f>
        <v>0</v>
      </c>
      <c r="P35" s="24"/>
      <c r="Q35" s="44"/>
    </row>
    <row r="36" spans="1:17" ht="20.100000000000001" customHeight="1" x14ac:dyDescent="0.2">
      <c r="A36" s="21" t="s">
        <v>97</v>
      </c>
      <c r="B36" s="104" t="s">
        <v>83</v>
      </c>
      <c r="C36" s="25"/>
      <c r="D36" s="25"/>
      <c r="E36" s="86"/>
      <c r="F36" s="87"/>
      <c r="G36" s="87"/>
      <c r="H36" s="207"/>
      <c r="I36" s="207"/>
      <c r="J36" s="207"/>
      <c r="K36" s="207"/>
      <c r="L36" s="208"/>
      <c r="O36" s="24" t="b">
        <f>IF(O28=TRUE, TRUE,FALSE)</f>
        <v>0</v>
      </c>
      <c r="P36" s="24"/>
      <c r="Q36" s="44"/>
    </row>
    <row r="37" spans="1:17" ht="20.100000000000001" customHeight="1" x14ac:dyDescent="0.2">
      <c r="A37" s="21" t="s">
        <v>98</v>
      </c>
      <c r="B37" s="104" t="s">
        <v>84</v>
      </c>
      <c r="C37" s="114"/>
      <c r="D37" s="114"/>
      <c r="E37" s="86"/>
      <c r="F37" s="87"/>
      <c r="G37" s="87"/>
      <c r="H37" s="207"/>
      <c r="I37" s="207"/>
      <c r="J37" s="207"/>
      <c r="K37" s="207"/>
      <c r="L37" s="208"/>
      <c r="O37" s="24" t="b">
        <f>IF(O30,TRUE,IF(O31,TRUE,FALSE))</f>
        <v>0</v>
      </c>
      <c r="P37" s="24"/>
      <c r="Q37" s="44"/>
    </row>
    <row r="38" spans="1:17" ht="20.100000000000001" customHeight="1" x14ac:dyDescent="0.2">
      <c r="A38" s="21" t="s">
        <v>99</v>
      </c>
      <c r="B38" s="32" t="s">
        <v>100</v>
      </c>
      <c r="C38" s="33"/>
      <c r="D38" s="33"/>
      <c r="E38" s="45"/>
      <c r="F38" s="46"/>
      <c r="G38" s="46"/>
      <c r="H38" s="209"/>
      <c r="I38" s="209"/>
      <c r="J38" s="209"/>
      <c r="K38" s="209"/>
      <c r="L38" s="210"/>
      <c r="O38" s="24" t="b">
        <f>O22</f>
        <v>0</v>
      </c>
      <c r="P38" s="24"/>
      <c r="Q38" s="44"/>
    </row>
    <row r="39" spans="1:17" ht="9.75" customHeight="1" x14ac:dyDescent="0.2">
      <c r="A39" s="21"/>
      <c r="G39" s="25"/>
      <c r="H39" s="25"/>
      <c r="O39" s="108"/>
      <c r="P39" s="24"/>
      <c r="Q39" s="24"/>
    </row>
    <row r="40" spans="1:17" ht="15.95" customHeight="1" x14ac:dyDescent="0.25">
      <c r="A40" s="88"/>
      <c r="B40" s="212" t="s">
        <v>12</v>
      </c>
      <c r="C40" s="213"/>
      <c r="D40" s="215" t="s">
        <v>11</v>
      </c>
      <c r="E40" s="216"/>
      <c r="F40" s="216"/>
      <c r="G40" s="217"/>
      <c r="H40" s="218" t="s">
        <v>101</v>
      </c>
      <c r="I40" s="219"/>
      <c r="J40" s="219"/>
      <c r="K40" s="219"/>
      <c r="L40" s="219"/>
      <c r="N40" s="90"/>
    </row>
    <row r="41" spans="1:17" ht="6" customHeight="1" x14ac:dyDescent="0.2">
      <c r="A41" s="88"/>
      <c r="B41" s="211"/>
      <c r="C41" s="211"/>
      <c r="D41" s="206"/>
      <c r="E41" s="206"/>
      <c r="F41" s="206"/>
      <c r="G41" s="206"/>
      <c r="H41" s="214"/>
      <c r="I41" s="214"/>
      <c r="J41" s="214"/>
      <c r="K41" s="214"/>
      <c r="L41" s="214"/>
      <c r="N41" s="91"/>
      <c r="O41" s="110"/>
      <c r="P41" s="91"/>
      <c r="Q41" s="91"/>
    </row>
    <row r="42" spans="1:17" ht="20.100000000000001" customHeight="1" x14ac:dyDescent="0.2">
      <c r="A42" s="21" t="s">
        <v>86</v>
      </c>
      <c r="B42" s="92" t="s">
        <v>10</v>
      </c>
      <c r="C42" s="92"/>
      <c r="D42" s="144"/>
      <c r="E42" s="145"/>
      <c r="F42" s="145"/>
      <c r="G42" s="146"/>
      <c r="H42" s="152"/>
      <c r="I42" s="153"/>
      <c r="J42" s="153"/>
      <c r="K42" s="153"/>
      <c r="L42" s="153"/>
      <c r="N42" s="90"/>
      <c r="P42" s="89"/>
    </row>
    <row r="43" spans="1:17" ht="20.100000000000001" customHeight="1" x14ac:dyDescent="0.2">
      <c r="A43" s="21" t="s">
        <v>87</v>
      </c>
      <c r="B43" s="4" t="s">
        <v>8</v>
      </c>
      <c r="C43" s="4"/>
      <c r="D43" s="144"/>
      <c r="E43" s="145"/>
      <c r="F43" s="145"/>
      <c r="G43" s="146"/>
      <c r="H43" s="152"/>
      <c r="I43" s="153"/>
      <c r="J43" s="153"/>
      <c r="K43" s="153"/>
      <c r="L43" s="153"/>
      <c r="N43" s="90"/>
      <c r="P43" s="89"/>
    </row>
    <row r="44" spans="1:17" ht="20.100000000000001" customHeight="1" x14ac:dyDescent="0.2">
      <c r="A44" s="21" t="s">
        <v>88</v>
      </c>
      <c r="B44" s="90"/>
      <c r="D44" s="144"/>
      <c r="E44" s="145"/>
      <c r="F44" s="145"/>
      <c r="G44" s="146"/>
      <c r="H44" s="152"/>
      <c r="I44" s="153"/>
      <c r="J44" s="153"/>
      <c r="K44" s="153"/>
      <c r="L44" s="153"/>
      <c r="M44" s="9"/>
      <c r="N44" s="9"/>
    </row>
    <row r="45" spans="1:17" ht="20.100000000000001" customHeight="1" x14ac:dyDescent="0.2">
      <c r="A45" s="21" t="s">
        <v>89</v>
      </c>
      <c r="B45" s="90"/>
      <c r="D45" s="147"/>
      <c r="E45" s="148"/>
      <c r="F45" s="148"/>
      <c r="G45" s="149"/>
      <c r="H45" s="154"/>
      <c r="I45" s="155"/>
      <c r="J45" s="155"/>
      <c r="K45" s="155"/>
      <c r="L45" s="155"/>
      <c r="M45" s="9"/>
      <c r="N45" s="9"/>
    </row>
    <row r="46" spans="1:17" ht="20.100000000000001" customHeight="1" x14ac:dyDescent="0.2">
      <c r="A46" s="21" t="s">
        <v>90</v>
      </c>
      <c r="B46" s="4" t="s">
        <v>7</v>
      </c>
      <c r="D46" s="156"/>
      <c r="E46" s="157"/>
      <c r="F46" s="157"/>
      <c r="G46" s="158"/>
      <c r="H46" s="150"/>
      <c r="I46" s="151"/>
      <c r="J46" s="151"/>
      <c r="K46" s="151"/>
      <c r="L46" s="151"/>
      <c r="M46" s="9"/>
      <c r="N46" s="9"/>
    </row>
    <row r="47" spans="1:17" ht="20.100000000000001" customHeight="1" x14ac:dyDescent="0.2">
      <c r="A47" s="21" t="s">
        <v>91</v>
      </c>
      <c r="B47" s="142" t="s">
        <v>107</v>
      </c>
      <c r="C47" s="143"/>
      <c r="D47" s="188"/>
      <c r="E47" s="189"/>
      <c r="F47" s="189"/>
      <c r="G47" s="190"/>
      <c r="H47" s="150"/>
      <c r="I47" s="151"/>
      <c r="J47" s="151"/>
      <c r="K47" s="151"/>
      <c r="L47" s="151"/>
      <c r="N47" s="90"/>
      <c r="P47" s="89"/>
    </row>
    <row r="48" spans="1:17" ht="20.100000000000001" customHeight="1" x14ac:dyDescent="0.2">
      <c r="A48" s="21" t="s">
        <v>92</v>
      </c>
      <c r="B48" s="93" t="s">
        <v>0</v>
      </c>
      <c r="C48" s="93"/>
      <c r="D48" s="94"/>
      <c r="E48" s="94"/>
      <c r="F48" s="94"/>
      <c r="G48" s="95"/>
      <c r="H48" s="121" t="s">
        <v>0</v>
      </c>
      <c r="I48" s="122"/>
      <c r="J48" s="191" t="s">
        <v>0</v>
      </c>
      <c r="K48" s="191"/>
      <c r="L48" s="191"/>
      <c r="N48" s="90"/>
      <c r="P48" s="89"/>
    </row>
    <row r="49" spans="1:17" ht="20.100000000000001" customHeight="1" x14ac:dyDescent="0.2">
      <c r="A49" s="21" t="s">
        <v>93</v>
      </c>
      <c r="B49" s="142" t="s">
        <v>106</v>
      </c>
      <c r="C49" s="143"/>
      <c r="D49" s="192"/>
      <c r="E49" s="193"/>
      <c r="F49" s="193"/>
      <c r="G49" s="194"/>
      <c r="H49" s="198"/>
      <c r="I49" s="199"/>
      <c r="J49" s="199"/>
      <c r="K49" s="199"/>
      <c r="L49" s="199"/>
      <c r="N49" s="90"/>
      <c r="O49" s="106" t="s">
        <v>78</v>
      </c>
      <c r="P49" s="89"/>
    </row>
    <row r="50" spans="1:17" ht="3.95" customHeight="1" x14ac:dyDescent="0.2">
      <c r="A50" s="88"/>
      <c r="B50" s="142"/>
      <c r="C50" s="143"/>
      <c r="D50" s="195"/>
      <c r="E50" s="196"/>
      <c r="F50" s="196"/>
      <c r="G50" s="197"/>
      <c r="H50" s="200"/>
      <c r="I50" s="201"/>
      <c r="J50" s="201"/>
      <c r="K50" s="201"/>
      <c r="L50" s="201"/>
      <c r="N50" s="90"/>
      <c r="O50" s="106" t="s">
        <v>77</v>
      </c>
      <c r="P50" s="91"/>
    </row>
    <row r="51" spans="1:17" ht="4.5" customHeight="1" x14ac:dyDescent="0.2">
      <c r="A51" s="88"/>
      <c r="B51" s="96"/>
      <c r="C51" s="89"/>
      <c r="D51" s="89"/>
      <c r="E51" s="89"/>
      <c r="F51" s="97"/>
      <c r="G51" s="97"/>
      <c r="H51" s="123"/>
      <c r="I51" s="124"/>
      <c r="J51" s="124"/>
      <c r="K51" s="125"/>
      <c r="L51" s="126"/>
      <c r="M51" s="90"/>
      <c r="N51" s="9"/>
      <c r="O51" s="111"/>
    </row>
    <row r="52" spans="1:17" ht="20.100000000000001" customHeight="1" x14ac:dyDescent="0.2">
      <c r="A52" s="88" t="s">
        <v>9</v>
      </c>
      <c r="B52" s="91" t="s">
        <v>6</v>
      </c>
      <c r="C52" s="91"/>
      <c r="D52" s="99" t="s">
        <v>5</v>
      </c>
      <c r="E52" s="100"/>
      <c r="F52" s="89"/>
      <c r="G52" s="101" t="s">
        <v>4</v>
      </c>
      <c r="H52" s="186"/>
      <c r="I52" s="187"/>
      <c r="J52" s="187"/>
      <c r="K52" s="187"/>
      <c r="L52" s="187"/>
      <c r="N52" s="90"/>
      <c r="P52" s="89"/>
    </row>
    <row r="53" spans="1:17" ht="3.95" customHeight="1" x14ac:dyDescent="0.2">
      <c r="A53" s="88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3"/>
      <c r="M53" s="90"/>
      <c r="N53" s="9"/>
      <c r="O53" s="111"/>
    </row>
    <row r="54" spans="1:17" ht="9.9499999999999993" customHeight="1" x14ac:dyDescent="0.2">
      <c r="A54" s="88"/>
      <c r="B54" s="96">
        <f ca="1">NOW()</f>
        <v>45694.590301851851</v>
      </c>
      <c r="K54" s="98"/>
      <c r="L54" s="8"/>
      <c r="M54" s="89"/>
      <c r="N54" s="89"/>
      <c r="O54" s="111"/>
      <c r="P54" s="89"/>
      <c r="Q54" s="89"/>
    </row>
  </sheetData>
  <sheetProtection algorithmName="SHA-512" hashValue="ShkrxWTTWGkRRIQcrKSOVFQ71iP1equxwGerfDoN9p4OF8nT6UUwp7lQcIOkifMZFmilDiokf/8a//6B/eaPKw==" saltValue="hymzYFwZQG0U+2aQ5Y0iWQ==" spinCount="100000" sheet="1" objects="1" scenarios="1" selectLockedCells="1"/>
  <mergeCells count="38">
    <mergeCell ref="B40:C40"/>
    <mergeCell ref="H41:L41"/>
    <mergeCell ref="D40:G40"/>
    <mergeCell ref="H40:L40"/>
    <mergeCell ref="H37:L37"/>
    <mergeCell ref="G20:H20"/>
    <mergeCell ref="C18:D18"/>
    <mergeCell ref="C24:D24"/>
    <mergeCell ref="H52:L52"/>
    <mergeCell ref="D47:G47"/>
    <mergeCell ref="J48:L48"/>
    <mergeCell ref="D49:G50"/>
    <mergeCell ref="H49:L50"/>
    <mergeCell ref="B49:C49"/>
    <mergeCell ref="B50:C50"/>
    <mergeCell ref="H35:L35"/>
    <mergeCell ref="B25:D25"/>
    <mergeCell ref="D41:G41"/>
    <mergeCell ref="H36:L36"/>
    <mergeCell ref="H38:L38"/>
    <mergeCell ref="B41:C41"/>
    <mergeCell ref="D6:L6"/>
    <mergeCell ref="G9:H9"/>
    <mergeCell ref="I9:J9"/>
    <mergeCell ref="E11:F11"/>
    <mergeCell ref="H2:L2"/>
    <mergeCell ref="F3:G3"/>
    <mergeCell ref="H3:L3"/>
    <mergeCell ref="H4:L4"/>
    <mergeCell ref="B10:D10"/>
    <mergeCell ref="E10:F10"/>
    <mergeCell ref="B11:D11"/>
    <mergeCell ref="B47:C47"/>
    <mergeCell ref="D42:G45"/>
    <mergeCell ref="H46:L46"/>
    <mergeCell ref="H42:L45"/>
    <mergeCell ref="D46:G46"/>
    <mergeCell ref="H47:L47"/>
  </mergeCells>
  <conditionalFormatting sqref="G17:H18 G20">
    <cfRule type="expression" dxfId="135" priority="415" stopIfTrue="1">
      <formula>Kategorie1=13</formula>
    </cfRule>
  </conditionalFormatting>
  <conditionalFormatting sqref="Q2 F17:F18 F20 J20">
    <cfRule type="expression" dxfId="134" priority="303">
      <formula>Zonen&lt;2</formula>
    </cfRule>
  </conditionalFormatting>
  <conditionalFormatting sqref="B52:L52">
    <cfRule type="expression" dxfId="133" priority="290">
      <formula>MUKEN=FALSE</formula>
    </cfRule>
  </conditionalFormatting>
  <conditionalFormatting sqref="B40 D40 H40">
    <cfRule type="expression" dxfId="132" priority="265">
      <formula>MUKEN=FALSE</formula>
    </cfRule>
  </conditionalFormatting>
  <conditionalFormatting sqref="B43:C43">
    <cfRule type="expression" dxfId="131" priority="270">
      <formula>MUKEN=FALSE</formula>
    </cfRule>
  </conditionalFormatting>
  <conditionalFormatting sqref="C42">
    <cfRule type="expression" dxfId="130" priority="254">
      <formula>MUKEN=TRUE</formula>
    </cfRule>
  </conditionalFormatting>
  <conditionalFormatting sqref="C42">
    <cfRule type="expression" dxfId="129" priority="231">
      <formula>MUKEN=FALSE</formula>
    </cfRule>
  </conditionalFormatting>
  <conditionalFormatting sqref="A43 A47">
    <cfRule type="expression" dxfId="128" priority="236">
      <formula>MUKEN=TRUE</formula>
    </cfRule>
  </conditionalFormatting>
  <conditionalFormatting sqref="J48:L48">
    <cfRule type="expression" dxfId="127" priority="232">
      <formula>minrgiea=TRUE</formula>
    </cfRule>
    <cfRule type="expression" dxfId="126" priority="233">
      <formula>minergiea=FALSE</formula>
    </cfRule>
    <cfRule type="expression" dxfId="125" priority="416">
      <formula>OR(MUKEN,bern)</formula>
    </cfRule>
  </conditionalFormatting>
  <conditionalFormatting sqref="D47:H47">
    <cfRule type="expression" dxfId="124" priority="226">
      <formula>AND(bern=FALSE,MUKEN=FALSE,minergiea=FALSE)</formula>
    </cfRule>
  </conditionalFormatting>
  <conditionalFormatting sqref="B48:I48">
    <cfRule type="expression" dxfId="123" priority="225">
      <formula>AND(MUKEN=FALSE,minergiea=FALSE)</formula>
    </cfRule>
  </conditionalFormatting>
  <conditionalFormatting sqref="B49:B50">
    <cfRule type="expression" dxfId="122" priority="224">
      <formula>AND(MUKEN=FALSE,bern=FALSE)</formula>
    </cfRule>
  </conditionalFormatting>
  <conditionalFormatting sqref="D49:L50">
    <cfRule type="expression" dxfId="121" priority="223">
      <formula>AND(MUKEN=FALSE,bern=FALSE)</formula>
    </cfRule>
  </conditionalFormatting>
  <conditionalFormatting sqref="G48">
    <cfRule type="expression" dxfId="120" priority="222">
      <formula>OR(MUKEN,bern)</formula>
    </cfRule>
  </conditionalFormatting>
  <conditionalFormatting sqref="D48">
    <cfRule type="expression" dxfId="119" priority="221">
      <formula>OR(MUKEN,bern)</formula>
    </cfRule>
  </conditionalFormatting>
  <conditionalFormatting sqref="D47:G47">
    <cfRule type="expression" dxfId="118" priority="220">
      <formula>minergiea=TRUE</formula>
    </cfRule>
  </conditionalFormatting>
  <conditionalFormatting sqref="H47">
    <cfRule type="expression" dxfId="117" priority="218">
      <formula>minergiea=TRUE</formula>
    </cfRule>
  </conditionalFormatting>
  <conditionalFormatting sqref="I48">
    <cfRule type="expression" dxfId="116" priority="216">
      <formula>minergiea=TRUE</formula>
    </cfRule>
  </conditionalFormatting>
  <conditionalFormatting sqref="H48">
    <cfRule type="expression" dxfId="115" priority="215">
      <formula>minergiea=TRUE</formula>
    </cfRule>
  </conditionalFormatting>
  <conditionalFormatting sqref="D48:G48">
    <cfRule type="expression" dxfId="114" priority="214">
      <formula>minergiea</formula>
    </cfRule>
  </conditionalFormatting>
  <conditionalFormatting sqref="B48:C48">
    <cfRule type="expression" dxfId="113" priority="187">
      <formula>bern</formula>
    </cfRule>
    <cfRule type="expression" dxfId="112" priority="213">
      <formula>minergiea</formula>
    </cfRule>
  </conditionalFormatting>
  <conditionalFormatting sqref="H49:L50">
    <cfRule type="expression" dxfId="111" priority="182">
      <formula>bern</formula>
    </cfRule>
    <cfRule type="expression" dxfId="110" priority="211">
      <formula>minergiea</formula>
    </cfRule>
  </conditionalFormatting>
  <conditionalFormatting sqref="A48">
    <cfRule type="expression" dxfId="109" priority="210">
      <formula>MUKEN=TRUE</formula>
    </cfRule>
  </conditionalFormatting>
  <conditionalFormatting sqref="A49">
    <cfRule type="expression" dxfId="108" priority="209">
      <formula>MUKEN=TRUE</formula>
    </cfRule>
  </conditionalFormatting>
  <conditionalFormatting sqref="A48:A49">
    <cfRule type="expression" dxfId="107" priority="207">
      <formula>AND(MUKEN=FALSE,minergiea=FALSE)</formula>
    </cfRule>
    <cfRule type="expression" dxfId="106" priority="208">
      <formula>MUKEN</formula>
    </cfRule>
  </conditionalFormatting>
  <conditionalFormatting sqref="A47">
    <cfRule type="expression" dxfId="105" priority="197">
      <formula>bern</formula>
    </cfRule>
  </conditionalFormatting>
  <conditionalFormatting sqref="H47">
    <cfRule type="expression" dxfId="104" priority="183">
      <formula>bern</formula>
    </cfRule>
  </conditionalFormatting>
  <conditionalFormatting sqref="H11 F14:H15 F16">
    <cfRule type="expression" dxfId="103" priority="169">
      <formula>Zonen&lt;2</formula>
    </cfRule>
  </conditionalFormatting>
  <conditionalFormatting sqref="J11 J14:J16">
    <cfRule type="expression" dxfId="102" priority="167">
      <formula>Zonen&lt;2</formula>
    </cfRule>
  </conditionalFormatting>
  <conditionalFormatting sqref="G16">
    <cfRule type="expression" dxfId="101" priority="165" stopIfTrue="1">
      <formula>Kategorie1=13</formula>
    </cfRule>
  </conditionalFormatting>
  <conditionalFormatting sqref="H16">
    <cfRule type="expression" dxfId="100" priority="163" stopIfTrue="1">
      <formula>Kategorie1=13</formula>
    </cfRule>
  </conditionalFormatting>
  <conditionalFormatting sqref="F19">
    <cfRule type="expression" dxfId="99" priority="156">
      <formula>Zonen&lt;2</formula>
    </cfRule>
  </conditionalFormatting>
  <conditionalFormatting sqref="J19">
    <cfRule type="expression" dxfId="98" priority="155">
      <formula>Zonen&lt;2</formula>
    </cfRule>
  </conditionalFormatting>
  <conditionalFormatting sqref="G19">
    <cfRule type="expression" dxfId="97" priority="153" stopIfTrue="1">
      <formula>Kategorie1=13</formula>
    </cfRule>
  </conditionalFormatting>
  <conditionalFormatting sqref="H19">
    <cfRule type="expression" dxfId="96" priority="151" stopIfTrue="1">
      <formula>Kategorie1=13</formula>
    </cfRule>
  </conditionalFormatting>
  <conditionalFormatting sqref="C24">
    <cfRule type="expression" dxfId="95" priority="122" stopIfTrue="1">
      <formula>Kategorie1=13</formula>
    </cfRule>
  </conditionalFormatting>
  <conditionalFormatting sqref="J18">
    <cfRule type="expression" dxfId="94" priority="147">
      <formula>Zonen&lt;2</formula>
    </cfRule>
  </conditionalFormatting>
  <conditionalFormatting sqref="J17">
    <cfRule type="expression" dxfId="93" priority="144">
      <formula>Zonen&lt;2</formula>
    </cfRule>
  </conditionalFormatting>
  <conditionalFormatting sqref="C18">
    <cfRule type="expression" dxfId="92" priority="146" stopIfTrue="1">
      <formula>Kategorie1=13</formula>
    </cfRule>
  </conditionalFormatting>
  <conditionalFormatting sqref="G21:H21">
    <cfRule type="expression" dxfId="91" priority="143" stopIfTrue="1">
      <formula>Kategorie1=13</formula>
    </cfRule>
  </conditionalFormatting>
  <conditionalFormatting sqref="F21">
    <cfRule type="expression" dxfId="90" priority="142">
      <formula>Zonen&lt;2</formula>
    </cfRule>
  </conditionalFormatting>
  <conditionalFormatting sqref="F23:H23">
    <cfRule type="expression" dxfId="89" priority="141">
      <formula>Zonen&lt;2</formula>
    </cfRule>
  </conditionalFormatting>
  <conditionalFormatting sqref="J23:J24">
    <cfRule type="expression" dxfId="88" priority="140">
      <formula>Zonen&lt;2</formula>
    </cfRule>
  </conditionalFormatting>
  <conditionalFormatting sqref="G24">
    <cfRule type="expression" dxfId="87" priority="138" stopIfTrue="1">
      <formula>Kategorie1=13</formula>
    </cfRule>
  </conditionalFormatting>
  <conditionalFormatting sqref="H24">
    <cfRule type="expression" dxfId="86" priority="136" stopIfTrue="1">
      <formula>Kategorie1=13</formula>
    </cfRule>
  </conditionalFormatting>
  <conditionalFormatting sqref="F22">
    <cfRule type="expression" dxfId="85" priority="133">
      <formula>Zonen&lt;2</formula>
    </cfRule>
  </conditionalFormatting>
  <conditionalFormatting sqref="J22">
    <cfRule type="expression" dxfId="84" priority="132">
      <formula>Zonen&lt;2</formula>
    </cfRule>
  </conditionalFormatting>
  <conditionalFormatting sqref="G22">
    <cfRule type="expression" dxfId="83" priority="130" stopIfTrue="1">
      <formula>Kategorie1=13</formula>
    </cfRule>
  </conditionalFormatting>
  <conditionalFormatting sqref="H22">
    <cfRule type="expression" dxfId="82" priority="128" stopIfTrue="1">
      <formula>Kategorie1=13</formula>
    </cfRule>
  </conditionalFormatting>
  <conditionalFormatting sqref="J21">
    <cfRule type="expression" dxfId="81" priority="124">
      <formula>Zonen&lt;2</formula>
    </cfRule>
  </conditionalFormatting>
  <conditionalFormatting sqref="F24">
    <cfRule type="expression" dxfId="80" priority="123">
      <formula>Zonen&lt;2</formula>
    </cfRule>
  </conditionalFormatting>
  <conditionalFormatting sqref="B25">
    <cfRule type="expression" dxfId="79" priority="90" stopIfTrue="1">
      <formula>Kategorie1=13</formula>
    </cfRule>
  </conditionalFormatting>
  <conditionalFormatting sqref="F28">
    <cfRule type="expression" dxfId="78" priority="119">
      <formula>Zonen&lt;2</formula>
    </cfRule>
  </conditionalFormatting>
  <conditionalFormatting sqref="F26:H26">
    <cfRule type="expression" dxfId="77" priority="118">
      <formula>Zonen&lt;2</formula>
    </cfRule>
  </conditionalFormatting>
  <conditionalFormatting sqref="J26">
    <cfRule type="expression" dxfId="76" priority="117">
      <formula>Zonen&lt;2</formula>
    </cfRule>
  </conditionalFormatting>
  <conditionalFormatting sqref="F31">
    <cfRule type="expression" dxfId="75" priority="110">
      <formula>Zonen&lt;2</formula>
    </cfRule>
  </conditionalFormatting>
  <conditionalFormatting sqref="J31">
    <cfRule type="expression" dxfId="74" priority="109">
      <formula>Zonen&lt;2</formula>
    </cfRule>
  </conditionalFormatting>
  <conditionalFormatting sqref="J28">
    <cfRule type="expression" dxfId="73" priority="104">
      <formula>Zonen&lt;2</formula>
    </cfRule>
  </conditionalFormatting>
  <conditionalFormatting sqref="F27">
    <cfRule type="expression" dxfId="72" priority="100">
      <formula>Zonen&lt;2</formula>
    </cfRule>
  </conditionalFormatting>
  <conditionalFormatting sqref="J27">
    <cfRule type="expression" dxfId="71" priority="99">
      <formula>Zonen&lt;2</formula>
    </cfRule>
  </conditionalFormatting>
  <conditionalFormatting sqref="G25">
    <cfRule type="expression" dxfId="70" priority="91" stopIfTrue="1">
      <formula>Kategorie1=13</formula>
    </cfRule>
  </conditionalFormatting>
  <conditionalFormatting sqref="F25 H25">
    <cfRule type="expression" dxfId="69" priority="94">
      <formula>Zonen&lt;2</formula>
    </cfRule>
  </conditionalFormatting>
  <conditionalFormatting sqref="J25">
    <cfRule type="expression" dxfId="68" priority="93">
      <formula>Zonen&lt;2</formula>
    </cfRule>
  </conditionalFormatting>
  <conditionalFormatting sqref="I13">
    <cfRule type="iconSet" priority="88">
      <iconSet iconSet="3Symbols2">
        <cfvo type="percent" val="0"/>
        <cfvo type="percent" val="33"/>
        <cfvo type="percent" val="67"/>
      </iconSet>
    </cfRule>
  </conditionalFormatting>
  <conditionalFormatting sqref="J13:L13">
    <cfRule type="cellIs" dxfId="67" priority="85" operator="equal">
      <formula>"nicht"</formula>
    </cfRule>
  </conditionalFormatting>
  <conditionalFormatting sqref="J13">
    <cfRule type="containsText" dxfId="66" priority="84" operator="containsText" text="nicht">
      <formula>NOT(ISERROR(SEARCH("nicht",J13)))</formula>
    </cfRule>
  </conditionalFormatting>
  <conditionalFormatting sqref="F29">
    <cfRule type="expression" dxfId="65" priority="81">
      <formula>Zonen&lt;2</formula>
    </cfRule>
  </conditionalFormatting>
  <conditionalFormatting sqref="J29">
    <cfRule type="expression" dxfId="64" priority="80">
      <formula>Zonen&lt;2</formula>
    </cfRule>
  </conditionalFormatting>
  <conditionalFormatting sqref="F30">
    <cfRule type="expression" dxfId="63" priority="79">
      <formula>Zonen&lt;2</formula>
    </cfRule>
  </conditionalFormatting>
  <conditionalFormatting sqref="J30">
    <cfRule type="expression" dxfId="62" priority="78">
      <formula>Zonen&lt;2</formula>
    </cfRule>
  </conditionalFormatting>
  <conditionalFormatting sqref="D40 H40">
    <cfRule type="expression" dxfId="61" priority="76">
      <formula>MUKEN=TRUE</formula>
    </cfRule>
  </conditionalFormatting>
  <conditionalFormatting sqref="D40">
    <cfRule type="expression" dxfId="60" priority="75">
      <formula>MUKEN=FALSE</formula>
    </cfRule>
  </conditionalFormatting>
  <conditionalFormatting sqref="B41">
    <cfRule type="expression" dxfId="59" priority="74">
      <formula>MUKEN=TRUE</formula>
    </cfRule>
  </conditionalFormatting>
  <conditionalFormatting sqref="D41:G41">
    <cfRule type="expression" dxfId="58" priority="73">
      <formula>MUKEN=TRUE</formula>
    </cfRule>
  </conditionalFormatting>
  <conditionalFormatting sqref="H41:L41">
    <cfRule type="expression" dxfId="57" priority="72">
      <formula>MUKEN=TRUE</formula>
    </cfRule>
  </conditionalFormatting>
  <conditionalFormatting sqref="D41:G41">
    <cfRule type="expression" dxfId="56" priority="71">
      <formula>MUKEN=FALSE</formula>
    </cfRule>
  </conditionalFormatting>
  <conditionalFormatting sqref="H41:L41">
    <cfRule type="expression" dxfId="55" priority="70">
      <formula>MUKEN=FALSE</formula>
    </cfRule>
  </conditionalFormatting>
  <conditionalFormatting sqref="B42">
    <cfRule type="expression" dxfId="54" priority="69">
      <formula>MUKEN=TRUE</formula>
    </cfRule>
  </conditionalFormatting>
  <conditionalFormatting sqref="D42">
    <cfRule type="expression" dxfId="53" priority="68">
      <formula>MUKEN=TRUE</formula>
    </cfRule>
  </conditionalFormatting>
  <conditionalFormatting sqref="D42">
    <cfRule type="expression" dxfId="52" priority="63">
      <formula>MUKEN=TRUE</formula>
    </cfRule>
    <cfRule type="expression" dxfId="51" priority="66">
      <formula>MUKEN=FALSE</formula>
    </cfRule>
  </conditionalFormatting>
  <conditionalFormatting sqref="B42">
    <cfRule type="expression" dxfId="50" priority="64">
      <formula>MUKEN=FALSE</formula>
    </cfRule>
  </conditionalFormatting>
  <conditionalFormatting sqref="A42">
    <cfRule type="expression" dxfId="49" priority="61">
      <formula>MUKEN=TRUE</formula>
    </cfRule>
  </conditionalFormatting>
  <conditionalFormatting sqref="A44">
    <cfRule type="expression" dxfId="48" priority="51">
      <formula>MUKEN=TRUE</formula>
    </cfRule>
  </conditionalFormatting>
  <conditionalFormatting sqref="A45:A46">
    <cfRule type="expression" dxfId="47" priority="41">
      <formula>MUKEN=TRUE</formula>
    </cfRule>
  </conditionalFormatting>
  <conditionalFormatting sqref="B51">
    <cfRule type="expression" dxfId="46" priority="39">
      <formula>MUKEN=FALSE</formula>
    </cfRule>
    <cfRule type="expression" dxfId="45" priority="40">
      <formula>MUKEN=TRUE</formula>
    </cfRule>
  </conditionalFormatting>
  <conditionalFormatting sqref="B51:K51">
    <cfRule type="expression" dxfId="44" priority="38">
      <formula>AND(MUKEN=FALSE,minergiea=FALSE)</formula>
    </cfRule>
  </conditionalFormatting>
  <conditionalFormatting sqref="G52">
    <cfRule type="expression" dxfId="43" priority="36">
      <formula>bern</formula>
    </cfRule>
  </conditionalFormatting>
  <conditionalFormatting sqref="H52:L52">
    <cfRule type="expression" dxfId="42" priority="35">
      <formula>bern</formula>
    </cfRule>
  </conditionalFormatting>
  <conditionalFormatting sqref="B53:K53">
    <cfRule type="expression" dxfId="41" priority="34">
      <formula>MUKEN=FALSE</formula>
    </cfRule>
  </conditionalFormatting>
  <conditionalFormatting sqref="B54:K54">
    <cfRule type="expression" dxfId="40" priority="33">
      <formula>MUKEN=FALSE</formula>
    </cfRule>
  </conditionalFormatting>
  <conditionalFormatting sqref="B54:K54">
    <cfRule type="expression" dxfId="39" priority="32">
      <formula>bern</formula>
    </cfRule>
  </conditionalFormatting>
  <conditionalFormatting sqref="D6">
    <cfRule type="expression" dxfId="38" priority="31" stopIfTrue="1">
      <formula>Kategorie1=13</formula>
    </cfRule>
  </conditionalFormatting>
  <conditionalFormatting sqref="J33:L33">
    <cfRule type="cellIs" dxfId="37" priority="28" operator="equal">
      <formula>"nicht"</formula>
    </cfRule>
  </conditionalFormatting>
  <conditionalFormatting sqref="J33">
    <cfRule type="containsText" dxfId="36" priority="27" operator="containsText" text="nicht">
      <formula>NOT(ISERROR(SEARCH("nicht",J33)))</formula>
    </cfRule>
  </conditionalFormatting>
  <conditionalFormatting sqref="F34:H34">
    <cfRule type="expression" dxfId="35" priority="26">
      <formula>Zonen&lt;2</formula>
    </cfRule>
  </conditionalFormatting>
  <conditionalFormatting sqref="J34">
    <cfRule type="expression" dxfId="34" priority="25">
      <formula>Zonen&lt;2</formula>
    </cfRule>
  </conditionalFormatting>
  <conditionalFormatting sqref="F35:G35">
    <cfRule type="expression" dxfId="33" priority="24">
      <formula>Zonen&lt;2</formula>
    </cfRule>
  </conditionalFormatting>
  <conditionalFormatting sqref="F36:G37">
    <cfRule type="expression" dxfId="32" priority="22">
      <formula>Zonen&lt;2</formula>
    </cfRule>
  </conditionalFormatting>
  <conditionalFormatting sqref="F38:G38">
    <cfRule type="expression" dxfId="31" priority="17">
      <formula>Zonen&lt;2</formula>
    </cfRule>
  </conditionalFormatting>
  <conditionalFormatting sqref="I33">
    <cfRule type="iconSet" priority="417">
      <iconSet iconSet="3Symbols2">
        <cfvo type="percent" val="0"/>
        <cfvo type="percent" val="33"/>
        <cfvo type="percent" val="67"/>
      </iconSet>
    </cfRule>
  </conditionalFormatting>
  <conditionalFormatting sqref="H35:H38">
    <cfRule type="expression" dxfId="30" priority="13">
      <formula>Zonen&lt;2</formula>
    </cfRule>
  </conditionalFormatting>
  <conditionalFormatting sqref="G10">
    <cfRule type="cellIs" dxfId="29" priority="9" operator="between">
      <formula>0</formula>
      <formula>0</formula>
    </cfRule>
    <cfRule type="expression" dxfId="28" priority="10">
      <formula>$G$10&lt;25</formula>
    </cfRule>
  </conditionalFormatting>
  <conditionalFormatting sqref="I10">
    <cfRule type="cellIs" dxfId="27" priority="7" operator="between">
      <formula>0</formula>
      <formula>0</formula>
    </cfRule>
    <cfRule type="expression" dxfId="26" priority="8">
      <formula>$I$10&lt;25</formula>
    </cfRule>
  </conditionalFormatting>
  <conditionalFormatting sqref="B46">
    <cfRule type="expression" dxfId="25" priority="6">
      <formula>AND(bern=FALSE,MUKEN=FALSE,minergiea=FALSE)</formula>
    </cfRule>
  </conditionalFormatting>
  <conditionalFormatting sqref="B46">
    <cfRule type="expression" dxfId="24" priority="5">
      <formula>minergiea</formula>
    </cfRule>
  </conditionalFormatting>
  <conditionalFormatting sqref="B47">
    <cfRule type="expression" dxfId="23" priority="4">
      <formula>AND(MUKEN=FALSE,bern=FALSE)</formula>
    </cfRule>
  </conditionalFormatting>
  <conditionalFormatting sqref="H42 H46">
    <cfRule type="expression" dxfId="22" priority="3">
      <formula>AND(bern=FALSE,MUKEN=FALSE,minergiea=FALSE)</formula>
    </cfRule>
  </conditionalFormatting>
  <conditionalFormatting sqref="H42 H46">
    <cfRule type="expression" dxfId="21" priority="2">
      <formula>minergiea=TRUE</formula>
    </cfRule>
  </conditionalFormatting>
  <conditionalFormatting sqref="H42 H46">
    <cfRule type="expression" dxfId="20" priority="1">
      <formula>bern</formula>
    </cfRule>
  </conditionalFormatting>
  <dataValidations count="2">
    <dataValidation type="list" allowBlank="1" showInputMessage="1" showErrorMessage="1" promptTitle="Dachform" prompt="Wählen Sie die Dachform aus." sqref="G20:H20">
      <formula1>$Q$19:$Q$20</formula1>
    </dataValidation>
    <dataValidation type="list" allowBlank="1" showInputMessage="1" showErrorMessage="1" sqref="E52">
      <formula1>$O$49:$O$50</formula1>
    </dataValidation>
  </dataValidations>
  <pageMargins left="0.70866141732283472" right="0.31496062992125984" top="0.55118110236220474" bottom="0.35433070866141736" header="0.31496062992125984" footer="0.31496062992125984"/>
  <pageSetup paperSize="9" scale="85" fitToHeight="0" orientation="portrait" r:id="rId1"/>
  <colBreaks count="1" manualBreakCount="1">
    <brk id="13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66675</xdr:colOff>
                    <xdr:row>14</xdr:row>
                    <xdr:rowOff>0</xdr:rowOff>
                  </from>
                  <to>
                    <xdr:col>1</xdr:col>
                    <xdr:colOff>333375</xdr:colOff>
                    <xdr:row>14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285750</xdr:colOff>
                    <xdr:row>15</xdr:row>
                    <xdr:rowOff>9525</xdr:rowOff>
                  </from>
                  <to>
                    <xdr:col>1</xdr:col>
                    <xdr:colOff>590550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</xdr:col>
                    <xdr:colOff>285750</xdr:colOff>
                    <xdr:row>16</xdr:row>
                    <xdr:rowOff>9525</xdr:rowOff>
                  </from>
                  <to>
                    <xdr:col>1</xdr:col>
                    <xdr:colOff>590550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</xdr:col>
                    <xdr:colOff>285750</xdr:colOff>
                    <xdr:row>18</xdr:row>
                    <xdr:rowOff>9525</xdr:rowOff>
                  </from>
                  <to>
                    <xdr:col>1</xdr:col>
                    <xdr:colOff>590550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8" name="Check Box 16">
              <controlPr defaultSize="0" autoFill="0" autoLine="0" autoPict="0">
                <anchor moveWithCells="1">
                  <from>
                    <xdr:col>1</xdr:col>
                    <xdr:colOff>66675</xdr:colOff>
                    <xdr:row>22</xdr:row>
                    <xdr:rowOff>0</xdr:rowOff>
                  </from>
                  <to>
                    <xdr:col>1</xdr:col>
                    <xdr:colOff>333375</xdr:colOff>
                    <xdr:row>22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9" name="Check Box 17">
              <controlPr defaultSize="0" autoFill="0" autoLine="0" autoPict="0">
                <anchor moveWithCells="1">
                  <from>
                    <xdr:col>1</xdr:col>
                    <xdr:colOff>285750</xdr:colOff>
                    <xdr:row>23</xdr:row>
                    <xdr:rowOff>9525</xdr:rowOff>
                  </from>
                  <to>
                    <xdr:col>1</xdr:col>
                    <xdr:colOff>590550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0" name="Check Box 18">
              <controlPr defaultSize="0" autoFill="0" autoLine="0" autoPict="0">
                <anchor moveWithCells="1">
                  <from>
                    <xdr:col>1</xdr:col>
                    <xdr:colOff>285750</xdr:colOff>
                    <xdr:row>20</xdr:row>
                    <xdr:rowOff>9525</xdr:rowOff>
                  </from>
                  <to>
                    <xdr:col>1</xdr:col>
                    <xdr:colOff>590550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1" name="Check Box 19">
              <controlPr defaultSize="0" autoFill="0" autoLine="0" autoPict="0">
                <anchor moveWithCells="1">
                  <from>
                    <xdr:col>1</xdr:col>
                    <xdr:colOff>285750</xdr:colOff>
                    <xdr:row>21</xdr:row>
                    <xdr:rowOff>9525</xdr:rowOff>
                  </from>
                  <to>
                    <xdr:col>1</xdr:col>
                    <xdr:colOff>590550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2" name="Check Box 24">
              <controlPr defaultSize="0" autoFill="0" autoLine="0" autoPict="0">
                <anchor moveWithCells="1">
                  <from>
                    <xdr:col>1</xdr:col>
                    <xdr:colOff>66675</xdr:colOff>
                    <xdr:row>25</xdr:row>
                    <xdr:rowOff>0</xdr:rowOff>
                  </from>
                  <to>
                    <xdr:col>1</xdr:col>
                    <xdr:colOff>333375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3" name="Check Box 25">
              <controlPr locked="0" defaultSize="0" autoFill="0" autoLine="0" autoPict="0">
                <anchor moveWithCells="1">
                  <from>
                    <xdr:col>1</xdr:col>
                    <xdr:colOff>285750</xdr:colOff>
                    <xdr:row>27</xdr:row>
                    <xdr:rowOff>0</xdr:rowOff>
                  </from>
                  <to>
                    <xdr:col>1</xdr:col>
                    <xdr:colOff>590550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4" name="Check Box 27">
              <controlPr locked="0" defaultSize="0" autoFill="0" autoLine="0" autoPict="0">
                <anchor moveWithCells="1">
                  <from>
                    <xdr:col>1</xdr:col>
                    <xdr:colOff>285750</xdr:colOff>
                    <xdr:row>30</xdr:row>
                    <xdr:rowOff>9525</xdr:rowOff>
                  </from>
                  <to>
                    <xdr:col>1</xdr:col>
                    <xdr:colOff>590550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5" name="Check Box 30">
              <controlPr locked="0" defaultSize="0" autoFill="0" autoLine="0" autoPict="0">
                <anchor moveWithCells="1">
                  <from>
                    <xdr:col>1</xdr:col>
                    <xdr:colOff>285750</xdr:colOff>
                    <xdr:row>26</xdr:row>
                    <xdr:rowOff>9525</xdr:rowOff>
                  </from>
                  <to>
                    <xdr:col>1</xdr:col>
                    <xdr:colOff>590550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6" name="Check Box 31">
              <controlPr locked="0" defaultSize="0" autoFill="0" autoLine="0" autoPict="0">
                <anchor moveWithCells="1">
                  <from>
                    <xdr:col>1</xdr:col>
                    <xdr:colOff>66675</xdr:colOff>
                    <xdr:row>24</xdr:row>
                    <xdr:rowOff>0</xdr:rowOff>
                  </from>
                  <to>
                    <xdr:col>1</xdr:col>
                    <xdr:colOff>333375</xdr:colOff>
                    <xdr:row>24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7" name="Check Box 35">
              <controlPr defaultSize="0" autoFill="0" autoLine="0" autoPict="0">
                <anchor moveWithCells="1">
                  <from>
                    <xdr:col>1</xdr:col>
                    <xdr:colOff>285750</xdr:colOff>
                    <xdr:row>28</xdr:row>
                    <xdr:rowOff>0</xdr:rowOff>
                  </from>
                  <to>
                    <xdr:col>1</xdr:col>
                    <xdr:colOff>590550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18" name="Check Box 36">
              <controlPr locked="0" defaultSize="0" autoFill="0" autoLine="0" autoPict="0">
                <anchor moveWithCells="1">
                  <from>
                    <xdr:col>1</xdr:col>
                    <xdr:colOff>285750</xdr:colOff>
                    <xdr:row>28</xdr:row>
                    <xdr:rowOff>0</xdr:rowOff>
                  </from>
                  <to>
                    <xdr:col>1</xdr:col>
                    <xdr:colOff>590550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19" name="Check Box 37">
              <controlPr defaultSize="0" autoFill="0" autoLine="0" autoPict="0">
                <anchor moveWithCells="1">
                  <from>
                    <xdr:col>1</xdr:col>
                    <xdr:colOff>285750</xdr:colOff>
                    <xdr:row>29</xdr:row>
                    <xdr:rowOff>0</xdr:rowOff>
                  </from>
                  <to>
                    <xdr:col>1</xdr:col>
                    <xdr:colOff>590550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0" name="Check Box 38">
              <controlPr locked="0" defaultSize="0" autoFill="0" autoLine="0" autoPict="0">
                <anchor moveWithCells="1">
                  <from>
                    <xdr:col>1</xdr:col>
                    <xdr:colOff>285750</xdr:colOff>
                    <xdr:row>29</xdr:row>
                    <xdr:rowOff>0</xdr:rowOff>
                  </from>
                  <to>
                    <xdr:col>1</xdr:col>
                    <xdr:colOff>590550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1" name="Check Box 41">
              <controlPr defaultSize="0" autoFill="0" autoLine="0" autoPict="0">
                <anchor moveWithCells="1">
                  <from>
                    <xdr:col>1</xdr:col>
                    <xdr:colOff>66675</xdr:colOff>
                    <xdr:row>33</xdr:row>
                    <xdr:rowOff>0</xdr:rowOff>
                  </from>
                  <to>
                    <xdr:col>1</xdr:col>
                    <xdr:colOff>333375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22" name="Check Box 42">
              <controlPr defaultSize="0" autoFill="0" autoLine="0" autoPict="0">
                <anchor moveWithCells="1">
                  <from>
                    <xdr:col>1</xdr:col>
                    <xdr:colOff>66675</xdr:colOff>
                    <xdr:row>34</xdr:row>
                    <xdr:rowOff>0</xdr:rowOff>
                  </from>
                  <to>
                    <xdr:col>1</xdr:col>
                    <xdr:colOff>333375</xdr:colOff>
                    <xdr:row>34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3" name="Check Box 43">
              <controlPr defaultSize="0" autoFill="0" autoLine="0" autoPict="0">
                <anchor moveWithCells="1">
                  <from>
                    <xdr:col>1</xdr:col>
                    <xdr:colOff>66675</xdr:colOff>
                    <xdr:row>35</xdr:row>
                    <xdr:rowOff>0</xdr:rowOff>
                  </from>
                  <to>
                    <xdr:col>1</xdr:col>
                    <xdr:colOff>333375</xdr:colOff>
                    <xdr:row>35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24" name="Check Box 44">
              <controlPr defaultSize="0" autoFill="0" autoLine="0" autoPict="0">
                <anchor moveWithCells="1">
                  <from>
                    <xdr:col>1</xdr:col>
                    <xdr:colOff>66675</xdr:colOff>
                    <xdr:row>37</xdr:row>
                    <xdr:rowOff>0</xdr:rowOff>
                  </from>
                  <to>
                    <xdr:col>1</xdr:col>
                    <xdr:colOff>333375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25" name="Check Box 48">
              <controlPr defaultSize="0" autoFill="0" autoLine="0" autoPict="0">
                <anchor moveWithCells="1">
                  <from>
                    <xdr:col>1</xdr:col>
                    <xdr:colOff>66675</xdr:colOff>
                    <xdr:row>36</xdr:row>
                    <xdr:rowOff>0</xdr:rowOff>
                  </from>
                  <to>
                    <xdr:col>1</xdr:col>
                    <xdr:colOff>333375</xdr:colOff>
                    <xdr:row>36</xdr:row>
                    <xdr:rowOff>238125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13" stopIfTrue="1" id="{E3C3DE6D-AFBC-4681-BAC8-3DF19AE72481}">
            <xm:f>[Mappe1]Eingaben!#REF!&lt;[Mappe1]Eingaben!#REF!</xm:f>
            <x14:dxf>
              <font>
                <b/>
                <i val="0"/>
                <condense val="0"/>
                <extend val="0"/>
                <color indexed="10"/>
              </font>
            </x14:dxf>
          </x14:cfRule>
          <xm:sqref>P2:Q2</xm:sqref>
        </x14:conditionalFormatting>
        <x14:conditionalFormatting xmlns:xm="http://schemas.microsoft.com/office/excel/2006/main">
          <x14:cfRule type="cellIs" priority="234" stopIfTrue="1" operator="equal" id="{48F7A687-0E7D-4CA0-A2E3-8CC3BC9FD6AD}">
            <xm:f>'g:\Users\00402242\Downloads\[EN_101b_de.xlsx]MINERGIE'!#REF!</xm:f>
            <x14:dxf>
              <font>
                <color auto="1"/>
              </font>
              <fill>
                <patternFill>
                  <bgColor rgb="FFCCFF99"/>
                </patternFill>
              </fill>
              <border>
                <left style="thin">
                  <color auto="1"/>
                </left>
              </border>
            </x14:dxf>
          </x14:cfRule>
          <x14:cfRule type="cellIs" priority="235" stopIfTrue="1" operator="equal" id="{48762BF2-9092-4947-9A9C-208C6A550B13}">
            <xm:f>'g:\Users\00402242\Downloads\[EN_101b_de.xlsx]MINERGIE'!#REF!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J48</xm:sqref>
        </x14:conditionalFormatting>
        <x14:conditionalFormatting xmlns:xm="http://schemas.microsoft.com/office/excel/2006/main">
          <x14:cfRule type="expression" priority="166" stopIfTrue="1" id="{AEF13207-214A-48C8-A0C2-74C70BC3F6D9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G16</xm:sqref>
        </x14:conditionalFormatting>
        <x14:conditionalFormatting xmlns:xm="http://schemas.microsoft.com/office/excel/2006/main">
          <x14:cfRule type="expression" priority="164" stopIfTrue="1" id="{E30C0053-5019-4C4E-87AD-CDD2C2E4F95A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H16</xm:sqref>
        </x14:conditionalFormatting>
        <x14:conditionalFormatting xmlns:xm="http://schemas.microsoft.com/office/excel/2006/main">
          <x14:cfRule type="expression" priority="160" stopIfTrue="1" id="{A1212F09-B487-4058-AE7E-94B9E6546024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G17:G18 G20</xm:sqref>
        </x14:conditionalFormatting>
        <x14:conditionalFormatting xmlns:xm="http://schemas.microsoft.com/office/excel/2006/main">
          <x14:cfRule type="expression" priority="158" stopIfTrue="1" id="{CF195BC1-9707-46D2-96F9-CEC6EE9D4CA3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H17:H18</xm:sqref>
        </x14:conditionalFormatting>
        <x14:conditionalFormatting xmlns:xm="http://schemas.microsoft.com/office/excel/2006/main">
          <x14:cfRule type="expression" priority="154" stopIfTrue="1" id="{554FA9F5-DCDE-4C3B-BF28-F6ABC72F4E62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G19</xm:sqref>
        </x14:conditionalFormatting>
        <x14:conditionalFormatting xmlns:xm="http://schemas.microsoft.com/office/excel/2006/main">
          <x14:cfRule type="expression" priority="152" stopIfTrue="1" id="{A4383B24-344E-4919-A8D9-68E83664CFFE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1" stopIfTrue="1" id="{77F182F0-4D5B-4ED7-8E14-9DC9F40634D6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C24</xm:sqref>
        </x14:conditionalFormatting>
        <x14:conditionalFormatting xmlns:xm="http://schemas.microsoft.com/office/excel/2006/main">
          <x14:cfRule type="expression" priority="145" stopIfTrue="1" id="{43709290-9D50-4E3C-BB71-77A65DD85BE8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139" stopIfTrue="1" id="{134A7EEB-1902-45BA-A0E1-B2373DA15581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G24</xm:sqref>
        </x14:conditionalFormatting>
        <x14:conditionalFormatting xmlns:xm="http://schemas.microsoft.com/office/excel/2006/main">
          <x14:cfRule type="expression" priority="137" stopIfTrue="1" id="{60BCA37A-7C02-43C3-9A89-5ECC3A8D3EC8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H24</xm:sqref>
        </x14:conditionalFormatting>
        <x14:conditionalFormatting xmlns:xm="http://schemas.microsoft.com/office/excel/2006/main">
          <x14:cfRule type="expression" priority="135" stopIfTrue="1" id="{2AF255FB-49C8-439F-9699-A19F6520F516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G21</xm:sqref>
        </x14:conditionalFormatting>
        <x14:conditionalFormatting xmlns:xm="http://schemas.microsoft.com/office/excel/2006/main">
          <x14:cfRule type="expression" priority="134" stopIfTrue="1" id="{6B97CFF6-88BB-4F84-A3D6-D052A4EF50EA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H21</xm:sqref>
        </x14:conditionalFormatting>
        <x14:conditionalFormatting xmlns:xm="http://schemas.microsoft.com/office/excel/2006/main">
          <x14:cfRule type="expression" priority="131" stopIfTrue="1" id="{C79D152A-099D-47BB-8533-37EDBD8C435D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G22</xm:sqref>
        </x14:conditionalFormatting>
        <x14:conditionalFormatting xmlns:xm="http://schemas.microsoft.com/office/excel/2006/main">
          <x14:cfRule type="expression" priority="129" stopIfTrue="1" id="{A6F6C977-4B55-4AC9-8CD7-8E4F1C7F5BE2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H22</xm:sqref>
        </x14:conditionalFormatting>
        <x14:conditionalFormatting xmlns:xm="http://schemas.microsoft.com/office/excel/2006/main">
          <x14:cfRule type="expression" priority="89" stopIfTrue="1" id="{E1A40781-88B6-4F1F-A349-6FACBB2BD0C7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92" stopIfTrue="1" id="{4D8807BA-F9CF-4F28-A19B-91552A07CC33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G25</xm:sqref>
        </x14:conditionalFormatting>
        <x14:conditionalFormatting xmlns:xm="http://schemas.microsoft.com/office/excel/2006/main">
          <x14:cfRule type="expression" priority="30" stopIfTrue="1" id="{BCB22908-6F9B-43B6-A51C-D55B36E7830B}">
            <xm:f>OR([Mappe1]Eingaben!#REF!,[Mappe1]Eingaben!#REF!)</xm:f>
            <x14:dxf>
              <fill>
                <patternFill>
                  <bgColor indexed="13"/>
                </patternFill>
              </fill>
            </x14:dxf>
          </x14:cfRule>
          <xm:sqref>D6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3"/>
  <sheetViews>
    <sheetView showGridLines="0" zoomScaleNormal="100" workbookViewId="0"/>
  </sheetViews>
  <sheetFormatPr baseColWidth="10" defaultRowHeight="12.75" x14ac:dyDescent="0.2"/>
  <cols>
    <col min="1" max="1" width="80.140625" style="127" customWidth="1"/>
  </cols>
  <sheetData>
    <row r="1" spans="1:1" ht="15.75" x14ac:dyDescent="0.25">
      <c r="A1" s="129" t="s">
        <v>103</v>
      </c>
    </row>
    <row r="2" spans="1:1" ht="138.75" customHeight="1" x14ac:dyDescent="0.2"/>
    <row r="4" spans="1:1" ht="51" x14ac:dyDescent="0.2">
      <c r="A4" s="130" t="s">
        <v>105</v>
      </c>
    </row>
    <row r="20" spans="1:1" ht="15.75" x14ac:dyDescent="0.25">
      <c r="A20" s="129" t="s">
        <v>102</v>
      </c>
    </row>
    <row r="21" spans="1:1" x14ac:dyDescent="0.2">
      <c r="A21" s="128"/>
    </row>
    <row r="22" spans="1:1" ht="220.5" customHeight="1" x14ac:dyDescent="0.2">
      <c r="A22" s="128"/>
    </row>
    <row r="23" spans="1:1" ht="38.25" x14ac:dyDescent="0.2">
      <c r="A23" s="128" t="s">
        <v>104</v>
      </c>
    </row>
  </sheetData>
  <sheetProtection algorithmName="SHA-512" hashValue="0MyHuXpi1bCclqd36hpu0D9ZlG9q2nXRAZD/mlxzQ6FRVA1CSOSEMR87gCc3wTAkGmxvukx2Qi0TWUowJ7epjA==" saltValue="yAUrDg0mnVHTzmSVYWXRCA==" spinCount="100000" sheet="1" objects="1" scenarios="1"/>
  <hyperlinks>
    <hyperlink ref="A4" r:id="rId1"/>
  </hyperlinks>
  <pageMargins left="0.7" right="0.7" top="0.78740157499999996" bottom="0.78740157499999996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3</vt:i4>
      </vt:variant>
    </vt:vector>
  </HeadingPairs>
  <TitlesOfParts>
    <vt:vector size="5" baseType="lpstr">
      <vt:lpstr>EN-204-LU</vt:lpstr>
      <vt:lpstr>Hinweise</vt:lpstr>
      <vt:lpstr>Dachart</vt:lpstr>
      <vt:lpstr>'EN-204-LU'!Druckbereich</vt:lpstr>
      <vt:lpstr>Hinweise!Druckbereich</vt:lpstr>
    </vt:vector>
  </TitlesOfParts>
  <Company>Kanton Luzern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Schnyder Philipp</dc:creator>
  <cp:lastModifiedBy>Schnyder Philipp</cp:lastModifiedBy>
  <cp:lastPrinted>2025-02-06T09:10:24Z</cp:lastPrinted>
  <dcterms:created xsi:type="dcterms:W3CDTF">2025-01-31T08:05:57Z</dcterms:created>
  <dcterms:modified xsi:type="dcterms:W3CDTF">2025-02-06T13:10:17Z</dcterms:modified>
</cp:coreProperties>
</file>